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66file\file_sv\国保年金課\国保賦課係\02 国保税関係\06 国保税仮計算\"/>
    </mc:Choice>
  </mc:AlternateContent>
  <xr:revisionPtr revIDLastSave="0" documentId="13_ncr:1_{27EEF0CE-64EB-4877-AF0B-1A2C458726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8" i="1"/>
  <c r="K8" i="1" s="1"/>
  <c r="J10" i="1"/>
  <c r="K10" i="1" s="1"/>
  <c r="E32" i="1" l="1"/>
  <c r="E26" i="1"/>
  <c r="E20" i="1"/>
  <c r="E30" i="1"/>
  <c r="E24" i="1"/>
  <c r="E18" i="1"/>
  <c r="A1" i="1"/>
  <c r="C26" i="1"/>
  <c r="G26" i="1" s="1"/>
  <c r="C20" i="1"/>
  <c r="G20" i="1" s="1"/>
  <c r="J7" i="1"/>
  <c r="K7" i="1" s="1"/>
  <c r="J9" i="1"/>
  <c r="K9" i="1" s="1"/>
  <c r="J11" i="1"/>
  <c r="K11" i="1" s="1"/>
  <c r="I8" i="1"/>
  <c r="I9" i="1"/>
  <c r="I10" i="1"/>
  <c r="I11" i="1"/>
  <c r="I7" i="1"/>
  <c r="I6" i="1"/>
  <c r="C32" i="1" l="1"/>
  <c r="G32" i="1" s="1"/>
  <c r="C24" i="1"/>
  <c r="G24" i="1" s="1"/>
  <c r="C18" i="1"/>
  <c r="G18" i="1" s="1"/>
  <c r="I26" i="1" l="1"/>
  <c r="E37" i="1" s="1"/>
  <c r="I20" i="1"/>
  <c r="C37" i="1" s="1"/>
  <c r="C30" i="1"/>
  <c r="G30" i="1" s="1"/>
  <c r="I32" i="1" l="1"/>
  <c r="G37" i="1" s="1"/>
  <c r="I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国保年金課(共通)</author>
  </authors>
  <commentList>
    <comment ref="F5" authorId="0" shapeId="0" xr:uid="{DA0EB253-F92F-45AE-969B-B5C53E58F6BF}">
      <text>
        <r>
          <rPr>
            <sz val="9"/>
            <color indexed="81"/>
            <rFont val="MS P ゴシック"/>
            <family val="3"/>
            <charset val="128"/>
          </rPr>
          <t>※入力における注意点
〇「収入」ではなく</t>
        </r>
        <r>
          <rPr>
            <b/>
            <sz val="9"/>
            <color indexed="81"/>
            <rFont val="MS P ゴシック"/>
            <family val="3"/>
            <charset val="128"/>
          </rPr>
          <t>「所得」</t>
        </r>
        <r>
          <rPr>
            <sz val="9"/>
            <color indexed="81"/>
            <rFont val="MS P ゴシック"/>
            <family val="3"/>
            <charset val="128"/>
          </rPr>
          <t>を入力してください。
〇給与・年金・その他の所得など</t>
        </r>
        <r>
          <rPr>
            <b/>
            <sz val="9"/>
            <color indexed="81"/>
            <rFont val="MS P ゴシック"/>
            <family val="3"/>
            <charset val="128"/>
          </rPr>
          <t>複数の所得</t>
        </r>
        <r>
          <rPr>
            <sz val="9"/>
            <color indexed="81"/>
            <rFont val="MS P ゴシック"/>
            <family val="3"/>
            <charset val="128"/>
          </rPr>
          <t>がある場合はその</t>
        </r>
        <r>
          <rPr>
            <b/>
            <sz val="9"/>
            <color indexed="81"/>
            <rFont val="MS P ゴシック"/>
            <family val="3"/>
            <charset val="128"/>
          </rPr>
          <t>合計を入力</t>
        </r>
        <r>
          <rPr>
            <sz val="9"/>
            <color indexed="81"/>
            <rFont val="MS P 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<sst xmlns="http://schemas.openxmlformats.org/spreadsheetml/2006/main" count="62" uniqueCount="42">
  <si>
    <t>黄色の中を入力してください。結果は下の方にあります。</t>
    <rPh sb="0" eb="2">
      <t>キイロ</t>
    </rPh>
    <rPh sb="3" eb="4">
      <t>ナカ</t>
    </rPh>
    <rPh sb="5" eb="7">
      <t>ニュウリョク</t>
    </rPh>
    <rPh sb="14" eb="16">
      <t>ケッカ</t>
    </rPh>
    <rPh sb="17" eb="18">
      <t>シタ</t>
    </rPh>
    <rPh sb="19" eb="20">
      <t>ホウ</t>
    </rPh>
    <phoneticPr fontId="3"/>
  </si>
  <si>
    <t>加入者情報入力欄</t>
    <rPh sb="0" eb="3">
      <t>カニュウシャ</t>
    </rPh>
    <rPh sb="3" eb="5">
      <t>ジョウホウ</t>
    </rPh>
    <rPh sb="5" eb="7">
      <t>ニュウリョク</t>
    </rPh>
    <rPh sb="7" eb="8">
      <t>ラン</t>
    </rPh>
    <phoneticPr fontId="3"/>
  </si>
  <si>
    <t>自動計算</t>
    <rPh sb="0" eb="2">
      <t>ジドウ</t>
    </rPh>
    <rPh sb="2" eb="4">
      <t>ケイサン</t>
    </rPh>
    <phoneticPr fontId="3"/>
  </si>
  <si>
    <t>加入する者</t>
    <rPh sb="0" eb="2">
      <t>カニュウ</t>
    </rPh>
    <rPh sb="4" eb="5">
      <t>モノ</t>
    </rPh>
    <phoneticPr fontId="3"/>
  </si>
  <si>
    <t>年齢</t>
    <rPh sb="0" eb="2">
      <t>ネンレイ</t>
    </rPh>
    <phoneticPr fontId="3"/>
  </si>
  <si>
    <t>世帯主</t>
    <rPh sb="0" eb="3">
      <t>セタイヌシ</t>
    </rPh>
    <phoneticPr fontId="3"/>
  </si>
  <si>
    <t>加入者Ａ</t>
    <rPh sb="0" eb="3">
      <t>カニュウシャ</t>
    </rPh>
    <phoneticPr fontId="3"/>
  </si>
  <si>
    <t>加入者Ｂ</t>
    <rPh sb="0" eb="3">
      <t>カニュウシャ</t>
    </rPh>
    <phoneticPr fontId="3"/>
  </si>
  <si>
    <t>加入者Ｃ</t>
    <rPh sb="0" eb="3">
      <t>カニュウシャ</t>
    </rPh>
    <phoneticPr fontId="3"/>
  </si>
  <si>
    <t>加入者Ｄ</t>
    <rPh sb="0" eb="3">
      <t>カニュウシャ</t>
    </rPh>
    <phoneticPr fontId="3"/>
  </si>
  <si>
    <t>加入者Ｅ</t>
    <rPh sb="0" eb="3">
      <t>カニュウシャ</t>
    </rPh>
    <phoneticPr fontId="3"/>
  </si>
  <si>
    <t>国民健康保険税計算結果内訳</t>
    <rPh sb="0" eb="2">
      <t>コクミン</t>
    </rPh>
    <rPh sb="2" eb="4">
      <t>ケンコウ</t>
    </rPh>
    <rPh sb="4" eb="6">
      <t>ホケン</t>
    </rPh>
    <rPh sb="6" eb="7">
      <t>ゼイ</t>
    </rPh>
    <rPh sb="7" eb="9">
      <t>ケイサン</t>
    </rPh>
    <rPh sb="9" eb="11">
      <t>ケッカ</t>
    </rPh>
    <rPh sb="11" eb="13">
      <t>ウチワケ</t>
    </rPh>
    <phoneticPr fontId="3"/>
  </si>
  <si>
    <t>医療分</t>
    <rPh sb="0" eb="2">
      <t>イリョウ</t>
    </rPh>
    <rPh sb="2" eb="3">
      <t>ブン</t>
    </rPh>
    <phoneticPr fontId="3"/>
  </si>
  <si>
    <t>（国保加入者の医療費に充てられます。）</t>
    <rPh sb="1" eb="3">
      <t>コクホ</t>
    </rPh>
    <rPh sb="3" eb="6">
      <t>カニュウシャ</t>
    </rPh>
    <rPh sb="7" eb="10">
      <t>イリョウヒ</t>
    </rPh>
    <rPh sb="11" eb="12">
      <t>ア</t>
    </rPh>
    <phoneticPr fontId="3"/>
  </si>
  <si>
    <t>所得割</t>
    <rPh sb="0" eb="2">
      <t>ショトク</t>
    </rPh>
    <rPh sb="2" eb="3">
      <t>ワ</t>
    </rPh>
    <phoneticPr fontId="3"/>
  </si>
  <si>
    <t>×</t>
  </si>
  <si>
    <t>＝</t>
  </si>
  <si>
    <t>均等割</t>
    <rPh sb="0" eb="2">
      <t>キントウ</t>
    </rPh>
    <rPh sb="2" eb="3">
      <t>ワ</t>
    </rPh>
    <phoneticPr fontId="3"/>
  </si>
  <si>
    <t>支援分</t>
    <rPh sb="0" eb="2">
      <t>シエン</t>
    </rPh>
    <rPh sb="2" eb="3">
      <t>ブン</t>
    </rPh>
    <phoneticPr fontId="3"/>
  </si>
  <si>
    <t>（７５歳以上の後期高齢者の医療費を支援するため、社会保険加入者及び国保加入者が負担します。）</t>
    <rPh sb="3" eb="4">
      <t>サイ</t>
    </rPh>
    <rPh sb="4" eb="6">
      <t>イジョウ</t>
    </rPh>
    <rPh sb="7" eb="9">
      <t>コウキ</t>
    </rPh>
    <rPh sb="9" eb="12">
      <t>コウレイシャ</t>
    </rPh>
    <rPh sb="13" eb="15">
      <t>イリョウ</t>
    </rPh>
    <rPh sb="15" eb="16">
      <t>ヒ</t>
    </rPh>
    <rPh sb="17" eb="19">
      <t>シエン</t>
    </rPh>
    <rPh sb="24" eb="26">
      <t>シャカイ</t>
    </rPh>
    <rPh sb="26" eb="28">
      <t>ホケン</t>
    </rPh>
    <rPh sb="28" eb="31">
      <t>カニュウシャ</t>
    </rPh>
    <rPh sb="31" eb="32">
      <t>オヨ</t>
    </rPh>
    <rPh sb="33" eb="35">
      <t>コクホ</t>
    </rPh>
    <rPh sb="35" eb="38">
      <t>カニュウシャ</t>
    </rPh>
    <rPh sb="39" eb="41">
      <t>フタン</t>
    </rPh>
    <phoneticPr fontId="3"/>
  </si>
  <si>
    <t>介護分</t>
    <rPh sb="0" eb="2">
      <t>カイゴ</t>
    </rPh>
    <rPh sb="2" eb="3">
      <t>ブン</t>
    </rPh>
    <phoneticPr fontId="3"/>
  </si>
  <si>
    <t>（４０歳～６５歳未満の方は、健康保険料（税）から介護保険料を負担します。６５歳からは個別徴収に変更。）</t>
    <rPh sb="3" eb="4">
      <t>サイ</t>
    </rPh>
    <rPh sb="7" eb="8">
      <t>サイ</t>
    </rPh>
    <rPh sb="8" eb="10">
      <t>ミマン</t>
    </rPh>
    <rPh sb="11" eb="12">
      <t>カタ</t>
    </rPh>
    <rPh sb="14" eb="16">
      <t>ケンコウ</t>
    </rPh>
    <rPh sb="16" eb="18">
      <t>ホケン</t>
    </rPh>
    <rPh sb="18" eb="19">
      <t>リョウ</t>
    </rPh>
    <rPh sb="20" eb="21">
      <t>ゼイ</t>
    </rPh>
    <rPh sb="24" eb="26">
      <t>カイゴ</t>
    </rPh>
    <rPh sb="26" eb="29">
      <t>ホケンリョウ</t>
    </rPh>
    <rPh sb="30" eb="32">
      <t>フタン</t>
    </rPh>
    <rPh sb="38" eb="39">
      <t>サイ</t>
    </rPh>
    <rPh sb="42" eb="44">
      <t>コベツ</t>
    </rPh>
    <rPh sb="44" eb="46">
      <t>チョウシュウ</t>
    </rPh>
    <rPh sb="47" eb="49">
      <t>ヘンコウ</t>
    </rPh>
    <phoneticPr fontId="3"/>
  </si>
  <si>
    <t>=</t>
  </si>
  <si>
    <t>年間保険税額</t>
    <rPh sb="0" eb="2">
      <t>ネンカン</t>
    </rPh>
    <rPh sb="2" eb="4">
      <t>ホケン</t>
    </rPh>
    <rPh sb="4" eb="5">
      <t>ゼイ</t>
    </rPh>
    <rPh sb="5" eb="6">
      <t>ガク</t>
    </rPh>
    <phoneticPr fontId="3"/>
  </si>
  <si>
    <t>+</t>
  </si>
  <si>
    <t>円</t>
    <rPh sb="0" eb="1">
      <t>エン</t>
    </rPh>
    <phoneticPr fontId="3"/>
  </si>
  <si>
    <t>限度額</t>
    <rPh sb="0" eb="2">
      <t>ゲンド</t>
    </rPh>
    <rPh sb="2" eb="3">
      <t>ガク</t>
    </rPh>
    <phoneticPr fontId="3"/>
  </si>
  <si>
    <t xml:space="preserve">    ※年度途中から加入する場合は、３月までの月数/１２を掛けてください。</t>
    <rPh sb="5" eb="7">
      <t>ネンド</t>
    </rPh>
    <rPh sb="7" eb="9">
      <t>トチュウ</t>
    </rPh>
    <rPh sb="11" eb="13">
      <t>カニュウ</t>
    </rPh>
    <rPh sb="15" eb="17">
      <t>バアイ</t>
    </rPh>
    <rPh sb="20" eb="21">
      <t>ガツ</t>
    </rPh>
    <rPh sb="24" eb="26">
      <t>ツキスウ</t>
    </rPh>
    <rPh sb="30" eb="31">
      <t>カ</t>
    </rPh>
    <phoneticPr fontId="3"/>
  </si>
  <si>
    <t>所得割（％）</t>
    <rPh sb="0" eb="2">
      <t>ショトク</t>
    </rPh>
    <rPh sb="2" eb="3">
      <t>ワリ</t>
    </rPh>
    <phoneticPr fontId="3"/>
  </si>
  <si>
    <t>均等割（円）</t>
    <rPh sb="0" eb="3">
      <t>キントウワリ</t>
    </rPh>
    <rPh sb="4" eb="5">
      <t>エン</t>
    </rPh>
    <phoneticPr fontId="3"/>
  </si>
  <si>
    <t>基礎分</t>
    <rPh sb="0" eb="2">
      <t>キソ</t>
    </rPh>
    <rPh sb="2" eb="3">
      <t>ブン</t>
    </rPh>
    <phoneticPr fontId="3"/>
  </si>
  <si>
    <t>※注意</t>
  </si>
  <si>
    <t>介護２号</t>
    <rPh sb="0" eb="2">
      <t>カイゴ</t>
    </rPh>
    <rPh sb="3" eb="4">
      <t>ゴウ</t>
    </rPh>
    <phoneticPr fontId="4"/>
  </si>
  <si>
    <t>令和６年度 土浦市国民健康保険税仮計算表</t>
    <rPh sb="0" eb="1">
      <t>レイ</t>
    </rPh>
    <rPh sb="1" eb="2">
      <t>ワ</t>
    </rPh>
    <rPh sb="3" eb="5">
      <t>ネンド</t>
    </rPh>
    <rPh sb="6" eb="9">
      <t>ツチウラシ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カリ</t>
    </rPh>
    <rPh sb="17" eb="19">
      <t>ケイサン</t>
    </rPh>
    <rPh sb="19" eb="20">
      <t>ヒョウ</t>
    </rPh>
    <phoneticPr fontId="3"/>
  </si>
  <si>
    <r>
      <t>国民健康保険税計算結果</t>
    </r>
    <r>
      <rPr>
        <b/>
        <sz val="16"/>
        <rFont val="UD デジタル 教科書体 NK-R"/>
        <family val="1"/>
        <charset val="128"/>
      </rPr>
      <t>（年間保険税額）</t>
    </r>
    <rPh sb="0" eb="2">
      <t>コクミン</t>
    </rPh>
    <rPh sb="2" eb="4">
      <t>ケンコウ</t>
    </rPh>
    <rPh sb="7" eb="9">
      <t>ケイサン</t>
    </rPh>
    <rPh sb="9" eb="11">
      <t>ケッカ</t>
    </rPh>
    <rPh sb="12" eb="14">
      <t>ネンカン</t>
    </rPh>
    <rPh sb="14" eb="16">
      <t>ホケン</t>
    </rPh>
    <rPh sb="16" eb="18">
      <t>ゼイガク</t>
    </rPh>
    <phoneticPr fontId="3"/>
  </si>
  <si>
    <t>土浦市役所国保年金課国保賦課係までお問合せください。　　029-826-1111（内線2296、2309、2438）</t>
    <rPh sb="18" eb="20">
      <t>トイアワ</t>
    </rPh>
    <phoneticPr fontId="4"/>
  </si>
  <si>
    <t>令和６年度税率</t>
    <rPh sb="0" eb="1">
      <t>レイ</t>
    </rPh>
    <rPh sb="1" eb="2">
      <t>ワ</t>
    </rPh>
    <rPh sb="3" eb="5">
      <t>ネンド</t>
    </rPh>
    <rPh sb="5" eb="7">
      <t>ゼイリツ</t>
    </rPh>
    <phoneticPr fontId="3"/>
  </si>
  <si>
    <t>賦課総所得金額　(控除前所得－基礎控除4３万円）</t>
    <rPh sb="0" eb="2">
      <t>フカ</t>
    </rPh>
    <rPh sb="2" eb="3">
      <t>ソウ</t>
    </rPh>
    <rPh sb="3" eb="5">
      <t>ショトク</t>
    </rPh>
    <rPh sb="5" eb="7">
      <t>キンガク</t>
    </rPh>
    <rPh sb="9" eb="11">
      <t>コウジョ</t>
    </rPh>
    <rPh sb="11" eb="12">
      <t>マエ</t>
    </rPh>
    <rPh sb="12" eb="14">
      <t>ショトク</t>
    </rPh>
    <rPh sb="15" eb="17">
      <t>キソ</t>
    </rPh>
    <rPh sb="17" eb="19">
      <t>コウジョ</t>
    </rPh>
    <rPh sb="21" eb="23">
      <t>マンエン</t>
    </rPh>
    <phoneticPr fontId="3"/>
  </si>
  <si>
    <t>2023年
１～12月の
総所得</t>
    <rPh sb="4" eb="5">
      <t>ネン</t>
    </rPh>
    <rPh sb="6" eb="7">
      <t>ヘイネン</t>
    </rPh>
    <rPh sb="10" eb="11">
      <t>ガツ</t>
    </rPh>
    <rPh sb="13" eb="14">
      <t>ソウ</t>
    </rPh>
    <rPh sb="14" eb="16">
      <t>ショトク</t>
    </rPh>
    <phoneticPr fontId="3"/>
  </si>
  <si>
    <t>あくまで目安になりますので、その他の条件により国保税が大きく増減する可能性があります。</t>
    <phoneticPr fontId="4"/>
  </si>
  <si>
    <t>所得が少ない場合や加入人数が多い場合などは、軽減がかかる可能性がありますので、本ファイルでは正しく計算出来ません。</t>
    <rPh sb="0" eb="2">
      <t>ショトク</t>
    </rPh>
    <rPh sb="3" eb="4">
      <t>スク</t>
    </rPh>
    <rPh sb="6" eb="8">
      <t>バアイ</t>
    </rPh>
    <rPh sb="9" eb="11">
      <t>カニュウ</t>
    </rPh>
    <rPh sb="11" eb="13">
      <t>ニンズウ</t>
    </rPh>
    <rPh sb="14" eb="15">
      <t>オオ</t>
    </rPh>
    <rPh sb="16" eb="18">
      <t>バアイ</t>
    </rPh>
    <rPh sb="22" eb="24">
      <t>ケイゲン</t>
    </rPh>
    <rPh sb="28" eb="31">
      <t>カノウセイ</t>
    </rPh>
    <rPh sb="39" eb="40">
      <t>ホン</t>
    </rPh>
    <rPh sb="46" eb="47">
      <t>タダ</t>
    </rPh>
    <rPh sb="49" eb="51">
      <t>ケイサン</t>
    </rPh>
    <rPh sb="51" eb="53">
      <t>デキ</t>
    </rPh>
    <phoneticPr fontId="3"/>
  </si>
  <si>
    <r>
      <t>ご加入を検討されている方は、</t>
    </r>
    <r>
      <rPr>
        <sz val="9"/>
        <color indexed="10"/>
        <rFont val="UD デジタル 教科書体 NK-R"/>
        <family val="1"/>
        <charset val="128"/>
      </rPr>
      <t>加入される方全員の前年の収入・年齢</t>
    </r>
    <r>
      <rPr>
        <sz val="9"/>
        <color indexed="8"/>
        <rFont val="UD デジタル 教科書体 NK-R"/>
        <family val="1"/>
        <charset val="128"/>
      </rPr>
      <t>を教えていただければ、</t>
    </r>
    <r>
      <rPr>
        <sz val="9"/>
        <color theme="1"/>
        <rFont val="UD デジタル 教科書体 NK-R"/>
        <family val="1"/>
        <charset val="128"/>
      </rPr>
      <t>より詳しい試算が可能です。</t>
    </r>
    <rPh sb="44" eb="45">
      <t>クワ</t>
    </rPh>
    <rPh sb="47" eb="49">
      <t>シサン</t>
    </rPh>
    <rPh sb="50" eb="52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</si>
</sst>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人&quot;"/>
    <numFmt numFmtId="177" formatCode="0&quot;円 )&quot;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2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9"/>
      <color rgb="FFFF0000"/>
      <name val="UD デジタル 教科書体 NK-R"/>
      <family val="1"/>
      <charset val="128"/>
    </font>
    <font>
      <sz val="9"/>
      <color indexed="10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8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8" fillId="5" borderId="0" xfId="1" applyFont="1" applyFill="1">
      <alignment vertical="center"/>
    </xf>
    <xf numFmtId="0" fontId="8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>
      <alignment vertical="center"/>
    </xf>
    <xf numFmtId="0" fontId="13" fillId="2" borderId="1" xfId="6" applyFont="1" applyFill="1" applyBorder="1" applyAlignment="1">
      <alignment horizontal="center" vertical="center"/>
    </xf>
    <xf numFmtId="37" fontId="8" fillId="0" borderId="0" xfId="1" applyNumberFormat="1" applyFont="1" applyFill="1" applyBorder="1" applyAlignment="1">
      <alignment vertical="center"/>
    </xf>
    <xf numFmtId="38" fontId="15" fillId="5" borderId="0" xfId="2" applyFont="1" applyFill="1" applyBorder="1">
      <alignment vertical="center"/>
    </xf>
    <xf numFmtId="0" fontId="13" fillId="2" borderId="3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40" fontId="13" fillId="0" borderId="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vertical="center"/>
    </xf>
    <xf numFmtId="0" fontId="1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4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8" fillId="0" borderId="0" xfId="1" applyNumberFormat="1" applyFont="1" applyBorder="1">
      <alignment vertical="center"/>
    </xf>
    <xf numFmtId="0" fontId="19" fillId="0" borderId="0" xfId="1" applyFont="1">
      <alignment vertical="center"/>
    </xf>
    <xf numFmtId="37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37" fontId="8" fillId="0" borderId="0" xfId="1" applyNumberFormat="1" applyFo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Fill="1">
      <alignment vertical="center"/>
    </xf>
    <xf numFmtId="37" fontId="12" fillId="0" borderId="0" xfId="1" applyNumberFormat="1" applyFont="1" applyAlignment="1">
      <alignment horizontal="right" vertical="center"/>
    </xf>
    <xf numFmtId="177" fontId="12" fillId="0" borderId="0" xfId="1" applyNumberFormat="1" applyFont="1" applyAlignment="1">
      <alignment horizontal="left" vertical="center"/>
    </xf>
    <xf numFmtId="0" fontId="8" fillId="5" borderId="0" xfId="1" applyFont="1" applyFill="1" applyBorder="1" applyAlignment="1">
      <alignment horizontal="center" vertical="center" wrapText="1"/>
    </xf>
    <xf numFmtId="37" fontId="8" fillId="7" borderId="2" xfId="1" applyNumberFormat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center" vertical="center" shrinkToFit="1"/>
    </xf>
    <xf numFmtId="0" fontId="19" fillId="4" borderId="0" xfId="1" applyFont="1" applyFill="1" applyAlignment="1">
      <alignment horizontal="center" vertical="center"/>
    </xf>
    <xf numFmtId="37" fontId="8" fillId="7" borderId="2" xfId="1" applyNumberFormat="1" applyFont="1" applyFill="1" applyBorder="1" applyAlignment="1">
      <alignment horizontal="center" vertical="center"/>
    </xf>
    <xf numFmtId="3" fontId="8" fillId="7" borderId="2" xfId="1" applyNumberFormat="1" applyFont="1" applyFill="1" applyBorder="1" applyAlignment="1">
      <alignment horizontal="center" vertical="center"/>
    </xf>
    <xf numFmtId="37" fontId="21" fillId="0" borderId="5" xfId="1" applyNumberFormat="1" applyFont="1" applyFill="1" applyBorder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shrinkToFit="1"/>
    </xf>
    <xf numFmtId="0" fontId="13" fillId="2" borderId="14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0" borderId="16" xfId="4" applyFont="1" applyFill="1" applyBorder="1" applyAlignment="1">
      <alignment horizontal="center" vertical="center"/>
    </xf>
    <xf numFmtId="38" fontId="13" fillId="6" borderId="1" xfId="2" applyFont="1" applyFill="1" applyBorder="1">
      <alignment vertical="center"/>
    </xf>
    <xf numFmtId="38" fontId="13" fillId="0" borderId="3" xfId="2" applyFont="1" applyFill="1" applyBorder="1">
      <alignment vertical="center"/>
    </xf>
    <xf numFmtId="38" fontId="13" fillId="6" borderId="3" xfId="2" applyFont="1" applyFill="1" applyBorder="1">
      <alignment vertical="center"/>
    </xf>
    <xf numFmtId="38" fontId="13" fillId="0" borderId="4" xfId="2" applyFont="1" applyFill="1" applyBorder="1">
      <alignment vertical="center"/>
    </xf>
    <xf numFmtId="38" fontId="13" fillId="2" borderId="1" xfId="2" applyFont="1" applyFill="1" applyBorder="1">
      <alignment vertical="center"/>
    </xf>
    <xf numFmtId="38" fontId="13" fillId="2" borderId="3" xfId="2" applyFont="1" applyFill="1" applyBorder="1">
      <alignment vertical="center"/>
    </xf>
    <xf numFmtId="0" fontId="31" fillId="0" borderId="0" xfId="1" applyFont="1">
      <alignment vertical="center"/>
    </xf>
    <xf numFmtId="176" fontId="8" fillId="0" borderId="9" xfId="1" applyNumberFormat="1" applyFont="1" applyFill="1" applyBorder="1" applyAlignment="1">
      <alignment horizontal="center" vertical="center" shrinkToFit="1"/>
    </xf>
    <xf numFmtId="38" fontId="8" fillId="0" borderId="9" xfId="7" applyFont="1" applyFill="1" applyBorder="1" applyAlignment="1">
      <alignment horizontal="center" vertical="center" shrinkToFit="1"/>
    </xf>
    <xf numFmtId="10" fontId="8" fillId="0" borderId="9" xfId="1" applyNumberFormat="1" applyFont="1" applyBorder="1" applyAlignment="1">
      <alignment horizontal="center" vertical="center"/>
    </xf>
    <xf numFmtId="37" fontId="8" fillId="0" borderId="9" xfId="1" applyNumberFormat="1" applyFont="1" applyBorder="1" applyAlignment="1">
      <alignment horizontal="center" vertical="center"/>
    </xf>
    <xf numFmtId="37" fontId="8" fillId="0" borderId="9" xfId="1" applyNumberFormat="1" applyFont="1" applyBorder="1" applyAlignment="1">
      <alignment horizontal="center" vertical="center" shrinkToFit="1"/>
    </xf>
    <xf numFmtId="37" fontId="8" fillId="0" borderId="9" xfId="1" applyNumberFormat="1" applyFont="1" applyFill="1" applyBorder="1" applyAlignment="1">
      <alignment horizontal="center" vertical="center" shrinkToFit="1"/>
    </xf>
    <xf numFmtId="3" fontId="8" fillId="0" borderId="9" xfId="1" applyNumberFormat="1" applyFont="1" applyBorder="1" applyAlignment="1">
      <alignment horizontal="center" vertical="center"/>
    </xf>
    <xf numFmtId="0" fontId="27" fillId="10" borderId="0" xfId="1" applyFont="1" applyFill="1" applyAlignment="1">
      <alignment horizontal="center"/>
    </xf>
    <xf numFmtId="0" fontId="11" fillId="10" borderId="0" xfId="6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38" fontId="13" fillId="0" borderId="4" xfId="2" applyFont="1" applyFill="1" applyBorder="1" applyAlignment="1">
      <alignment horizontal="right" vertical="center"/>
    </xf>
    <xf numFmtId="38" fontId="13" fillId="6" borderId="3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8" fontId="13" fillId="6" borderId="1" xfId="2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37" fontId="8" fillId="9" borderId="1" xfId="1" applyNumberFormat="1" applyFont="1" applyFill="1" applyBorder="1" applyAlignment="1">
      <alignment horizontal="center" vertical="center"/>
    </xf>
    <xf numFmtId="37" fontId="8" fillId="9" borderId="3" xfId="1" applyNumberFormat="1" applyFont="1" applyFill="1" applyBorder="1" applyAlignment="1">
      <alignment horizontal="center" vertical="center"/>
    </xf>
    <xf numFmtId="37" fontId="8" fillId="9" borderId="4" xfId="1" applyNumberFormat="1" applyFont="1" applyFill="1" applyBorder="1" applyAlignment="1">
      <alignment horizontal="center" vertical="center"/>
    </xf>
    <xf numFmtId="0" fontId="30" fillId="5" borderId="0" xfId="1" applyFont="1" applyFill="1" applyAlignment="1">
      <alignment horizontal="left" vertical="center"/>
    </xf>
    <xf numFmtId="0" fontId="13" fillId="8" borderId="8" xfId="5" applyFont="1" applyFill="1" applyBorder="1" applyAlignment="1" applyProtection="1">
      <alignment horizontal="center" vertical="center" shrinkToFit="1"/>
      <protection locked="0"/>
    </xf>
    <xf numFmtId="0" fontId="13" fillId="8" borderId="10" xfId="5" applyFont="1" applyFill="1" applyBorder="1" applyAlignment="1" applyProtection="1">
      <alignment horizontal="center" vertical="center" shrinkToFit="1"/>
      <protection locked="0"/>
    </xf>
    <xf numFmtId="0" fontId="13" fillId="2" borderId="6" xfId="5" applyFont="1" applyFill="1" applyBorder="1" applyAlignment="1" applyProtection="1">
      <alignment horizontal="center" vertical="center" shrinkToFit="1"/>
      <protection locked="0"/>
    </xf>
    <xf numFmtId="0" fontId="13" fillId="2" borderId="7" xfId="5" applyFont="1" applyFill="1" applyBorder="1" applyAlignment="1" applyProtection="1">
      <alignment horizontal="center" vertical="center" shrinkToFit="1"/>
      <protection locked="0"/>
    </xf>
    <xf numFmtId="0" fontId="8" fillId="0" borderId="2" xfId="4" applyFont="1" applyFill="1" applyBorder="1" applyAlignment="1">
      <alignment horizontal="center" vertical="center"/>
    </xf>
    <xf numFmtId="37" fontId="15" fillId="0" borderId="20" xfId="2" applyNumberFormat="1" applyFont="1" applyFill="1" applyBorder="1" applyAlignment="1" applyProtection="1">
      <alignment horizontal="center" vertical="center"/>
      <protection locked="0"/>
    </xf>
    <xf numFmtId="37" fontId="15" fillId="0" borderId="12" xfId="2" applyNumberFormat="1" applyFont="1" applyFill="1" applyBorder="1" applyAlignment="1" applyProtection="1">
      <alignment horizontal="center" vertical="center"/>
      <protection locked="0"/>
    </xf>
    <xf numFmtId="37" fontId="15" fillId="2" borderId="19" xfId="2" applyNumberFormat="1" applyFont="1" applyFill="1" applyBorder="1" applyAlignment="1" applyProtection="1">
      <alignment horizontal="center" vertical="center"/>
      <protection locked="0"/>
    </xf>
    <xf numFmtId="37" fontId="15" fillId="2" borderId="10" xfId="2" applyNumberFormat="1" applyFont="1" applyFill="1" applyBorder="1" applyAlignment="1" applyProtection="1">
      <alignment horizontal="center" vertical="center"/>
      <protection locked="0"/>
    </xf>
    <xf numFmtId="37" fontId="15" fillId="0" borderId="19" xfId="2" applyNumberFormat="1" applyFont="1" applyFill="1" applyBorder="1" applyAlignment="1" applyProtection="1">
      <alignment horizontal="center" vertical="center"/>
      <protection locked="0"/>
    </xf>
    <xf numFmtId="37" fontId="15" fillId="0" borderId="10" xfId="2" applyNumberFormat="1" applyFont="1" applyFill="1" applyBorder="1" applyAlignment="1" applyProtection="1">
      <alignment horizontal="center" vertical="center"/>
      <protection locked="0"/>
    </xf>
    <xf numFmtId="37" fontId="13" fillId="0" borderId="19" xfId="2" applyNumberFormat="1" applyFont="1" applyFill="1" applyBorder="1" applyAlignment="1" applyProtection="1">
      <alignment horizontal="center" vertical="center"/>
      <protection locked="0"/>
    </xf>
    <xf numFmtId="37" fontId="13" fillId="0" borderId="10" xfId="2" applyNumberFormat="1" applyFont="1" applyFill="1" applyBorder="1" applyAlignment="1" applyProtection="1">
      <alignment horizontal="center" vertical="center"/>
      <protection locked="0"/>
    </xf>
    <xf numFmtId="37" fontId="8" fillId="6" borderId="18" xfId="4" applyNumberFormat="1" applyFont="1" applyFill="1" applyBorder="1" applyAlignment="1" applyProtection="1">
      <alignment horizontal="center" vertical="center"/>
      <protection locked="0"/>
    </xf>
    <xf numFmtId="37" fontId="8" fillId="6" borderId="7" xfId="4" applyNumberFormat="1" applyFont="1" applyFill="1" applyBorder="1" applyAlignment="1" applyProtection="1">
      <alignment horizontal="center" vertical="center"/>
      <protection locked="0"/>
    </xf>
    <xf numFmtId="0" fontId="26" fillId="0" borderId="17" xfId="4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38" fontId="13" fillId="3" borderId="4" xfId="3" applyNumberFormat="1" applyFont="1" applyFill="1" applyBorder="1" applyAlignment="1">
      <alignment horizontal="center" vertical="center"/>
    </xf>
    <xf numFmtId="38" fontId="13" fillId="3" borderId="3" xfId="3" applyNumberFormat="1" applyFont="1" applyFill="1" applyBorder="1" applyAlignment="1">
      <alignment horizontal="center" vertical="center"/>
    </xf>
    <xf numFmtId="38" fontId="13" fillId="3" borderId="1" xfId="3" applyNumberFormat="1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10" fontId="13" fillId="3" borderId="4" xfId="3" applyNumberFormat="1" applyFont="1" applyFill="1" applyBorder="1" applyAlignment="1">
      <alignment horizontal="center" vertical="center"/>
    </xf>
    <xf numFmtId="10" fontId="13" fillId="3" borderId="3" xfId="3" applyNumberFormat="1" applyFont="1" applyFill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 shrinkToFit="1"/>
    </xf>
    <xf numFmtId="14" fontId="8" fillId="0" borderId="0" xfId="1" applyNumberFormat="1" applyFont="1" applyAlignment="1">
      <alignment horizontal="left" vertical="center"/>
    </xf>
    <xf numFmtId="0" fontId="16" fillId="10" borderId="0" xfId="1" applyFont="1" applyFill="1" applyAlignment="1">
      <alignment horizontal="center" vertical="center"/>
    </xf>
    <xf numFmtId="0" fontId="15" fillId="0" borderId="11" xfId="5" applyFont="1" applyFill="1" applyBorder="1" applyAlignment="1" applyProtection="1">
      <alignment horizontal="center" vertical="center" shrinkToFit="1"/>
      <protection locked="0"/>
    </xf>
    <xf numFmtId="0" fontId="15" fillId="0" borderId="12" xfId="5" applyFont="1" applyFill="1" applyBorder="1" applyAlignment="1" applyProtection="1">
      <alignment horizontal="center" vertical="center" shrinkToFit="1"/>
      <protection locked="0"/>
    </xf>
    <xf numFmtId="0" fontId="15" fillId="2" borderId="8" xfId="5" applyFont="1" applyFill="1" applyBorder="1" applyAlignment="1" applyProtection="1">
      <alignment horizontal="center" vertical="center" shrinkToFit="1"/>
      <protection locked="0"/>
    </xf>
    <xf numFmtId="0" fontId="15" fillId="2" borderId="10" xfId="5" applyFont="1" applyFill="1" applyBorder="1" applyAlignment="1" applyProtection="1">
      <alignment horizontal="center" vertical="center" shrinkToFit="1"/>
      <protection locked="0"/>
    </xf>
    <xf numFmtId="0" fontId="15" fillId="0" borderId="8" xfId="5" applyFont="1" applyFill="1" applyBorder="1" applyAlignment="1" applyProtection="1">
      <alignment horizontal="center" vertical="center" shrinkToFit="1"/>
      <protection locked="0"/>
    </xf>
    <xf numFmtId="0" fontId="15" fillId="0" borderId="10" xfId="5" applyFont="1" applyFill="1" applyBorder="1" applyAlignment="1" applyProtection="1">
      <alignment horizontal="center" vertical="center" shrinkToFit="1"/>
      <protection locked="0"/>
    </xf>
  </cellXfs>
  <cellStyles count="8">
    <cellStyle name="桁区切り" xfId="7" builtinId="6"/>
    <cellStyle name="桁区切り 2" xfId="2" xr:uid="{00000000-0005-0000-0000-000000000000}"/>
    <cellStyle name="桁区切り 7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  <cellStyle name="標準 5" xfId="5" xr:uid="{00000000-0005-0000-0000-000005000000}"/>
    <cellStyle name="標準 7" xfId="6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Normal="100" zoomScaleSheetLayoutView="100" workbookViewId="0">
      <selection sqref="A1:C1"/>
    </sheetView>
  </sheetViews>
  <sheetFormatPr defaultRowHeight="15"/>
  <cols>
    <col min="1" max="1" width="1.75" style="2" customWidth="1"/>
    <col min="2" max="2" width="6.375" style="2" customWidth="1"/>
    <col min="3" max="3" width="10.625" style="2" customWidth="1"/>
    <col min="4" max="4" width="5" style="2" customWidth="1"/>
    <col min="5" max="5" width="10.625" style="2" customWidth="1"/>
    <col min="6" max="6" width="5" style="2" customWidth="1"/>
    <col min="7" max="7" width="10.625" style="2" customWidth="1"/>
    <col min="8" max="8" width="5" style="2" customWidth="1"/>
    <col min="9" max="9" width="13" style="2" customWidth="1"/>
    <col min="10" max="10" width="4.75" style="2" customWidth="1"/>
    <col min="11" max="11" width="5.5" style="2" customWidth="1"/>
    <col min="12" max="12" width="6.125" style="2" customWidth="1"/>
    <col min="13" max="13" width="9" style="2"/>
    <col min="14" max="15" width="9.125" style="2" bestFit="1" customWidth="1"/>
    <col min="16" max="17" width="9" style="2"/>
    <col min="18" max="18" width="11.375" style="2" bestFit="1" customWidth="1"/>
    <col min="19" max="16384" width="9" style="2"/>
  </cols>
  <sheetData>
    <row r="1" spans="1:18">
      <c r="A1" s="102">
        <f ca="1">TODAY()</f>
        <v>45421</v>
      </c>
      <c r="B1" s="102"/>
      <c r="C1" s="102"/>
    </row>
    <row r="2" spans="1:18" ht="26.25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8">
      <c r="A3" s="1"/>
      <c r="B3" s="3" t="s">
        <v>0</v>
      </c>
      <c r="C3" s="1"/>
      <c r="D3" s="1"/>
      <c r="E3" s="1"/>
      <c r="F3" s="1"/>
      <c r="H3" s="1"/>
      <c r="I3" s="1"/>
      <c r="J3" s="1"/>
      <c r="K3" s="1"/>
      <c r="L3" s="1"/>
    </row>
    <row r="4" spans="1:18" ht="18.75">
      <c r="A4" s="4"/>
      <c r="B4" s="4"/>
      <c r="C4" s="76" t="s">
        <v>1</v>
      </c>
      <c r="D4" s="76"/>
      <c r="E4" s="76"/>
      <c r="F4" s="4"/>
      <c r="G4" s="4"/>
      <c r="H4" s="4"/>
      <c r="I4" s="6" t="s">
        <v>2</v>
      </c>
      <c r="K4" s="5"/>
      <c r="L4" s="1"/>
      <c r="R4" s="1"/>
    </row>
    <row r="5" spans="1:18" ht="54.75" customHeight="1">
      <c r="A5" s="4"/>
      <c r="B5" s="4"/>
      <c r="C5" s="45" t="s">
        <v>3</v>
      </c>
      <c r="D5" s="81" t="s">
        <v>4</v>
      </c>
      <c r="E5" s="81"/>
      <c r="F5" s="92" t="s">
        <v>38</v>
      </c>
      <c r="G5" s="93"/>
      <c r="H5" s="37"/>
      <c r="I5" s="44" t="s">
        <v>37</v>
      </c>
      <c r="J5" s="71" t="s">
        <v>32</v>
      </c>
      <c r="K5" s="71"/>
      <c r="L5" s="71"/>
      <c r="R5" s="9"/>
    </row>
    <row r="6" spans="1:18">
      <c r="A6" s="4"/>
      <c r="B6" s="4"/>
      <c r="C6" s="46" t="s">
        <v>5</v>
      </c>
      <c r="D6" s="79"/>
      <c r="E6" s="80"/>
      <c r="F6" s="90"/>
      <c r="G6" s="91"/>
      <c r="H6" s="10"/>
      <c r="I6" s="54">
        <f t="shared" ref="I6:I11" si="0">IF(F6-430000&gt;0,F6-430000,0)</f>
        <v>0</v>
      </c>
      <c r="J6" s="50">
        <f>IF(D6="40歳以上65歳未満",1,0)</f>
        <v>0</v>
      </c>
      <c r="K6" s="70">
        <f>IF(J6=1,I6,0)</f>
        <v>0</v>
      </c>
      <c r="L6" s="70"/>
      <c r="R6" s="9"/>
    </row>
    <row r="7" spans="1:18">
      <c r="A7" s="4"/>
      <c r="B7" s="4"/>
      <c r="C7" s="47" t="s">
        <v>6</v>
      </c>
      <c r="D7" s="77"/>
      <c r="E7" s="78"/>
      <c r="F7" s="88"/>
      <c r="G7" s="89"/>
      <c r="H7" s="10"/>
      <c r="I7" s="51">
        <f t="shared" si="0"/>
        <v>0</v>
      </c>
      <c r="J7" s="51">
        <f t="shared" ref="J7:J11" si="1">IF(D7="40歳以上65歳未満",1,0)</f>
        <v>0</v>
      </c>
      <c r="K7" s="69">
        <f>IF(J7=1,I7,0)</f>
        <v>0</v>
      </c>
      <c r="L7" s="69"/>
      <c r="R7" s="9"/>
    </row>
    <row r="8" spans="1:18">
      <c r="A8" s="4"/>
      <c r="B8" s="4"/>
      <c r="C8" s="48" t="s">
        <v>7</v>
      </c>
      <c r="D8" s="106"/>
      <c r="E8" s="107"/>
      <c r="F8" s="84"/>
      <c r="G8" s="85"/>
      <c r="H8" s="10"/>
      <c r="I8" s="55">
        <f t="shared" si="0"/>
        <v>0</v>
      </c>
      <c r="J8" s="52">
        <f t="shared" si="1"/>
        <v>0</v>
      </c>
      <c r="K8" s="68">
        <f t="shared" ref="K8:K11" si="2">IF(J8=1,I8,0)</f>
        <v>0</v>
      </c>
      <c r="L8" s="68"/>
    </row>
    <row r="9" spans="1:18">
      <c r="A9" s="4"/>
      <c r="B9" s="4"/>
      <c r="C9" s="47" t="s">
        <v>8</v>
      </c>
      <c r="D9" s="108"/>
      <c r="E9" s="109"/>
      <c r="F9" s="86"/>
      <c r="G9" s="87"/>
      <c r="H9" s="10"/>
      <c r="I9" s="51">
        <f t="shared" si="0"/>
        <v>0</v>
      </c>
      <c r="J9" s="51">
        <f t="shared" si="1"/>
        <v>0</v>
      </c>
      <c r="K9" s="69">
        <f t="shared" si="2"/>
        <v>0</v>
      </c>
      <c r="L9" s="69"/>
    </row>
    <row r="10" spans="1:18">
      <c r="A10" s="4"/>
      <c r="B10" s="4"/>
      <c r="C10" s="48" t="s">
        <v>9</v>
      </c>
      <c r="D10" s="106"/>
      <c r="E10" s="107"/>
      <c r="F10" s="84"/>
      <c r="G10" s="85"/>
      <c r="H10" s="10"/>
      <c r="I10" s="55">
        <f t="shared" si="0"/>
        <v>0</v>
      </c>
      <c r="J10" s="52">
        <f t="shared" si="1"/>
        <v>0</v>
      </c>
      <c r="K10" s="68">
        <f t="shared" si="2"/>
        <v>0</v>
      </c>
      <c r="L10" s="68"/>
    </row>
    <row r="11" spans="1:18">
      <c r="A11" s="4"/>
      <c r="B11" s="4"/>
      <c r="C11" s="49" t="s">
        <v>10</v>
      </c>
      <c r="D11" s="104"/>
      <c r="E11" s="105"/>
      <c r="F11" s="82"/>
      <c r="G11" s="83"/>
      <c r="H11" s="10"/>
      <c r="I11" s="53">
        <f t="shared" si="0"/>
        <v>0</v>
      </c>
      <c r="J11" s="53">
        <f t="shared" si="1"/>
        <v>0</v>
      </c>
      <c r="K11" s="67">
        <f t="shared" si="2"/>
        <v>0</v>
      </c>
      <c r="L11" s="67"/>
    </row>
    <row r="12" spans="1:18">
      <c r="A12" s="4"/>
      <c r="B12" s="4"/>
      <c r="C12" s="4"/>
      <c r="D12" s="4"/>
      <c r="E12" s="4"/>
      <c r="F12" s="4"/>
      <c r="G12" s="4"/>
      <c r="H12" s="4"/>
      <c r="I12" s="5"/>
      <c r="J12" s="5"/>
      <c r="K12" s="5"/>
      <c r="L12" s="1"/>
    </row>
    <row r="13" spans="1:18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</row>
    <row r="14" spans="1:18" ht="21.75" customHeight="1">
      <c r="B14" s="103" t="s">
        <v>11</v>
      </c>
      <c r="C14" s="103"/>
      <c r="D14" s="103"/>
      <c r="E14" s="103"/>
      <c r="F14" s="103"/>
      <c r="G14" s="103"/>
      <c r="H14" s="1"/>
      <c r="I14" s="1"/>
      <c r="J14" s="1"/>
      <c r="K14" s="1"/>
      <c r="L14" s="13"/>
      <c r="M14" s="13"/>
      <c r="N14" s="14"/>
      <c r="O14" s="14"/>
      <c r="P14" s="15"/>
      <c r="Q14" s="15"/>
      <c r="R14" s="16"/>
    </row>
    <row r="15" spans="1:18" ht="3.75" customHeight="1">
      <c r="C15" s="19"/>
      <c r="D15" s="1"/>
      <c r="E15" s="1"/>
      <c r="F15" s="1"/>
      <c r="G15" s="1"/>
      <c r="H15" s="1"/>
      <c r="I15" s="1"/>
      <c r="J15" s="1"/>
      <c r="K15" s="1"/>
      <c r="L15" s="13"/>
      <c r="M15" s="13"/>
      <c r="N15" s="14"/>
      <c r="O15" s="14"/>
      <c r="P15" s="15"/>
      <c r="Q15" s="15"/>
      <c r="R15" s="16"/>
    </row>
    <row r="16" spans="1:18" ht="21">
      <c r="B16" s="101" t="s">
        <v>12</v>
      </c>
      <c r="C16" s="101"/>
      <c r="D16" s="17" t="s">
        <v>13</v>
      </c>
      <c r="E16" s="1"/>
      <c r="F16" s="1"/>
      <c r="G16" s="1"/>
      <c r="H16" s="1"/>
      <c r="I16" s="1"/>
      <c r="J16" s="1"/>
      <c r="K16" s="1"/>
      <c r="L16" s="13"/>
      <c r="M16" s="13"/>
      <c r="N16" s="14"/>
      <c r="O16" s="14"/>
      <c r="P16" s="15"/>
      <c r="Q16" s="15"/>
      <c r="R16" s="16"/>
    </row>
    <row r="17" spans="2:18" ht="3.75" customHeight="1">
      <c r="C17" s="19"/>
      <c r="D17" s="1"/>
      <c r="E17" s="1"/>
      <c r="F17" s="1"/>
      <c r="G17" s="1"/>
      <c r="H17" s="1"/>
      <c r="I17" s="1"/>
      <c r="J17" s="1"/>
      <c r="K17" s="1"/>
      <c r="L17" s="13"/>
      <c r="M17" s="13"/>
      <c r="N17" s="14"/>
      <c r="O17" s="14"/>
      <c r="P17" s="15"/>
      <c r="Q17" s="15"/>
      <c r="R17" s="16"/>
    </row>
    <row r="18" spans="2:18" ht="21.75" customHeight="1">
      <c r="B18" s="18" t="s">
        <v>14</v>
      </c>
      <c r="C18" s="62">
        <f>SUM(I6:I11)</f>
        <v>0</v>
      </c>
      <c r="D18" s="20" t="s">
        <v>15</v>
      </c>
      <c r="E18" s="59">
        <f>C43</f>
        <v>7.1099999999999997E-2</v>
      </c>
      <c r="F18" s="21" t="s">
        <v>16</v>
      </c>
      <c r="G18" s="61">
        <f>C18*C43</f>
        <v>0</v>
      </c>
      <c r="I18" s="23"/>
      <c r="J18" s="1"/>
      <c r="K18" s="1"/>
      <c r="L18" s="7"/>
      <c r="M18" s="7"/>
      <c r="N18" s="7"/>
      <c r="O18" s="7"/>
      <c r="P18" s="7"/>
      <c r="Q18" s="7"/>
      <c r="R18" s="7"/>
    </row>
    <row r="19" spans="2:18" ht="3.75" customHeight="1">
      <c r="C19" s="1"/>
      <c r="D19" s="1"/>
      <c r="E19" s="1"/>
      <c r="F19" s="24"/>
      <c r="G19" s="25"/>
      <c r="I19" s="26"/>
      <c r="J19" s="1"/>
      <c r="K19" s="1"/>
      <c r="L19" s="1"/>
      <c r="M19" s="1"/>
      <c r="N19" s="1"/>
      <c r="O19" s="1"/>
      <c r="P19" s="1"/>
      <c r="Q19" s="1"/>
      <c r="R19" s="1"/>
    </row>
    <row r="20" spans="2:18" ht="21.75" customHeight="1">
      <c r="B20" s="18" t="s">
        <v>17</v>
      </c>
      <c r="C20" s="57">
        <f>COUNTA(D6:D11)</f>
        <v>0</v>
      </c>
      <c r="D20" s="22" t="s">
        <v>15</v>
      </c>
      <c r="E20" s="60">
        <f>E43</f>
        <v>37000</v>
      </c>
      <c r="F20" s="21" t="s">
        <v>16</v>
      </c>
      <c r="G20" s="61">
        <f>C20*E43</f>
        <v>0</v>
      </c>
      <c r="H20" s="28"/>
      <c r="I20" s="38">
        <f>ROUNDDOWN(G18+G20,-2)</f>
        <v>0</v>
      </c>
      <c r="J20" s="1"/>
      <c r="K20" s="1"/>
      <c r="L20" s="1"/>
      <c r="M20" s="1"/>
      <c r="N20" s="1"/>
      <c r="O20" s="1"/>
      <c r="P20" s="1"/>
      <c r="Q20" s="1"/>
      <c r="R20" s="1"/>
    </row>
    <row r="21" spans="2:18" ht="3.75" customHeight="1">
      <c r="B21" s="1"/>
      <c r="C21" s="1"/>
      <c r="D21" s="1"/>
      <c r="E21" s="1"/>
      <c r="F21" s="1"/>
      <c r="G21" s="27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20.25" customHeight="1">
      <c r="B22" s="101" t="s">
        <v>18</v>
      </c>
      <c r="C22" s="101"/>
      <c r="D22" s="17" t="s">
        <v>19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3.75" customHeight="1">
      <c r="C23" s="19"/>
      <c r="D23" s="1"/>
      <c r="E23" s="1"/>
      <c r="F23" s="1"/>
      <c r="G23" s="1"/>
      <c r="H23" s="1"/>
      <c r="I23" s="1"/>
    </row>
    <row r="24" spans="2:18" ht="21.75" customHeight="1">
      <c r="B24" s="18" t="s">
        <v>14</v>
      </c>
      <c r="C24" s="62">
        <f>SUM(I6:I11)</f>
        <v>0</v>
      </c>
      <c r="D24" s="20" t="s">
        <v>15</v>
      </c>
      <c r="E24" s="59">
        <f>C44</f>
        <v>2.9000000000000001E-2</v>
      </c>
      <c r="F24" s="21" t="s">
        <v>16</v>
      </c>
      <c r="G24" s="61">
        <f>C24*C44</f>
        <v>0</v>
      </c>
      <c r="I24" s="23"/>
    </row>
    <row r="25" spans="2:18" ht="3.75" customHeight="1">
      <c r="C25" s="5"/>
      <c r="D25" s="1"/>
      <c r="E25" s="1"/>
      <c r="F25" s="24"/>
      <c r="G25" s="25"/>
      <c r="I25" s="26"/>
    </row>
    <row r="26" spans="2:18" ht="21.75" customHeight="1">
      <c r="B26" s="18" t="s">
        <v>17</v>
      </c>
      <c r="C26" s="57">
        <f>COUNTA(D6:D11)</f>
        <v>0</v>
      </c>
      <c r="D26" s="22" t="s">
        <v>15</v>
      </c>
      <c r="E26" s="63">
        <f>E44</f>
        <v>15000</v>
      </c>
      <c r="F26" s="21" t="s">
        <v>16</v>
      </c>
      <c r="G26" s="61">
        <f>C26*E44</f>
        <v>0</v>
      </c>
      <c r="H26" s="28"/>
      <c r="I26" s="38">
        <f>ROUNDDOWN(G24+G26,-2)</f>
        <v>0</v>
      </c>
      <c r="J26" s="1"/>
    </row>
    <row r="27" spans="2:18" ht="3.75" customHeight="1">
      <c r="B27" s="18"/>
      <c r="C27" s="1"/>
      <c r="D27" s="1"/>
      <c r="E27" s="30"/>
      <c r="F27" s="24"/>
      <c r="G27" s="25"/>
      <c r="I27" s="1"/>
    </row>
    <row r="28" spans="2:18" ht="20.25" customHeight="1">
      <c r="B28" s="101" t="s">
        <v>20</v>
      </c>
      <c r="C28" s="101"/>
      <c r="D28" s="17" t="s">
        <v>21</v>
      </c>
      <c r="E28" s="1"/>
      <c r="F28" s="1"/>
      <c r="G28" s="1"/>
      <c r="H28" s="1"/>
      <c r="I28" s="1"/>
    </row>
    <row r="29" spans="2:18" ht="3.75" customHeight="1">
      <c r="C29" s="19"/>
      <c r="D29" s="1"/>
      <c r="E29" s="1"/>
      <c r="F29" s="1"/>
      <c r="G29" s="1"/>
      <c r="H29" s="1"/>
      <c r="I29" s="1"/>
    </row>
    <row r="30" spans="2:18" ht="21.75" customHeight="1">
      <c r="B30" s="18" t="s">
        <v>14</v>
      </c>
      <c r="C30" s="58">
        <f>SUM(K6:K11)</f>
        <v>0</v>
      </c>
      <c r="D30" s="20" t="s">
        <v>15</v>
      </c>
      <c r="E30" s="59">
        <f>C45</f>
        <v>2.3800000000000002E-2</v>
      </c>
      <c r="F30" s="22" t="s">
        <v>22</v>
      </c>
      <c r="G30" s="61">
        <f>C30*C45</f>
        <v>0</v>
      </c>
      <c r="I30" s="1"/>
    </row>
    <row r="31" spans="2:18" ht="3.75" customHeight="1">
      <c r="C31" s="5"/>
      <c r="D31" s="1"/>
      <c r="E31" s="1"/>
      <c r="F31" s="1"/>
      <c r="G31" s="25"/>
      <c r="I31" s="1"/>
    </row>
    <row r="32" spans="2:18" ht="21.75" customHeight="1">
      <c r="B32" s="18" t="s">
        <v>17</v>
      </c>
      <c r="C32" s="57">
        <f>COUNTIF(J6:J11,1)</f>
        <v>0</v>
      </c>
      <c r="D32" s="22" t="s">
        <v>15</v>
      </c>
      <c r="E32" s="60">
        <f>E45</f>
        <v>18000</v>
      </c>
      <c r="F32" s="22" t="s">
        <v>16</v>
      </c>
      <c r="G32" s="61">
        <f>C32*E45</f>
        <v>0</v>
      </c>
      <c r="H32" s="28"/>
      <c r="I32" s="38">
        <f>ROUNDDOWN(G30+G32,-2)</f>
        <v>0</v>
      </c>
      <c r="J32" s="1"/>
    </row>
    <row r="33" spans="1:18" ht="6.75" customHeight="1">
      <c r="B33" s="18"/>
      <c r="C33" s="1"/>
      <c r="D33" s="1"/>
      <c r="E33" s="1"/>
      <c r="F33" s="1"/>
      <c r="G33" s="25"/>
      <c r="I33" s="1"/>
    </row>
    <row r="34" spans="1:18" ht="24">
      <c r="B34" s="64" t="s">
        <v>34</v>
      </c>
      <c r="C34" s="64"/>
      <c r="D34" s="64"/>
      <c r="E34" s="64"/>
      <c r="F34" s="64"/>
      <c r="G34" s="64"/>
      <c r="H34" s="64"/>
      <c r="I34" s="64"/>
    </row>
    <row r="35" spans="1:18" ht="4.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18" ht="21.75" thickBot="1">
      <c r="A36" s="1"/>
      <c r="B36" s="1"/>
      <c r="C36" s="40" t="s">
        <v>12</v>
      </c>
      <c r="D36" s="24"/>
      <c r="E36" s="40" t="s">
        <v>18</v>
      </c>
      <c r="F36" s="24"/>
      <c r="G36" s="40" t="s">
        <v>20</v>
      </c>
      <c r="H36" s="24"/>
      <c r="I36" s="39" t="s">
        <v>23</v>
      </c>
      <c r="J36" s="1"/>
    </row>
    <row r="37" spans="1:18" ht="30" thickTop="1" thickBot="1">
      <c r="A37" s="1"/>
      <c r="B37" s="1"/>
      <c r="C37" s="41">
        <f>IF(I20-650000&gt;0,650000,I20)</f>
        <v>0</v>
      </c>
      <c r="D37" s="31" t="s">
        <v>24</v>
      </c>
      <c r="E37" s="41">
        <f>IF(I26-200000&gt;0,200000,I26)</f>
        <v>0</v>
      </c>
      <c r="F37" s="31" t="s">
        <v>24</v>
      </c>
      <c r="G37" s="42">
        <f>IF(I32-170000&gt;0,170000,I32)</f>
        <v>0</v>
      </c>
      <c r="H37" s="29" t="s">
        <v>16</v>
      </c>
      <c r="I37" s="43">
        <f>C37+E37+G37</f>
        <v>0</v>
      </c>
      <c r="J37" s="32" t="s">
        <v>25</v>
      </c>
    </row>
    <row r="38" spans="1:18" ht="4.5" customHeight="1" thickTop="1">
      <c r="A38" s="1"/>
      <c r="B38" s="1"/>
      <c r="C38" s="1"/>
      <c r="D38" s="1"/>
      <c r="E38" s="1"/>
      <c r="F38" s="1"/>
      <c r="G38" s="1"/>
      <c r="H38" s="1"/>
      <c r="I38" s="1"/>
    </row>
    <row r="39" spans="1:18">
      <c r="A39" s="34" t="s">
        <v>27</v>
      </c>
      <c r="B39" s="33"/>
      <c r="C39" s="1"/>
      <c r="D39" s="33"/>
      <c r="E39" s="1"/>
      <c r="F39" s="33"/>
      <c r="G39" s="1"/>
      <c r="I39" s="1"/>
    </row>
    <row r="40" spans="1:18" ht="4.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18" ht="15.75">
      <c r="A41" s="18"/>
      <c r="B41" s="65" t="s">
        <v>36</v>
      </c>
      <c r="C41" s="65"/>
      <c r="D41" s="65"/>
      <c r="E41" s="5"/>
      <c r="F41" s="5"/>
      <c r="G41" s="1"/>
      <c r="H41" s="35"/>
      <c r="I41" s="36"/>
    </row>
    <row r="42" spans="1:18">
      <c r="B42" s="1"/>
      <c r="C42" s="97" t="s">
        <v>28</v>
      </c>
      <c r="D42" s="97"/>
      <c r="E42" s="97" t="s">
        <v>29</v>
      </c>
      <c r="F42" s="97"/>
      <c r="G42" s="72" t="s">
        <v>26</v>
      </c>
      <c r="H42" s="72"/>
    </row>
    <row r="43" spans="1:18">
      <c r="B43" s="8" t="s">
        <v>30</v>
      </c>
      <c r="C43" s="100">
        <v>7.1099999999999997E-2</v>
      </c>
      <c r="D43" s="100"/>
      <c r="E43" s="96">
        <v>37000</v>
      </c>
      <c r="F43" s="96"/>
      <c r="G43" s="73">
        <v>650000</v>
      </c>
      <c r="H43" s="73"/>
    </row>
    <row r="44" spans="1:18">
      <c r="B44" s="11" t="s">
        <v>18</v>
      </c>
      <c r="C44" s="99">
        <v>2.9000000000000001E-2</v>
      </c>
      <c r="D44" s="99"/>
      <c r="E44" s="95">
        <v>15000</v>
      </c>
      <c r="F44" s="95"/>
      <c r="G44" s="74">
        <v>240000</v>
      </c>
      <c r="H44" s="74"/>
    </row>
    <row r="45" spans="1:18">
      <c r="B45" s="12" t="s">
        <v>20</v>
      </c>
      <c r="C45" s="98">
        <v>2.3800000000000002E-2</v>
      </c>
      <c r="D45" s="98"/>
      <c r="E45" s="94">
        <v>18000</v>
      </c>
      <c r="F45" s="94"/>
      <c r="G45" s="75">
        <v>170000</v>
      </c>
      <c r="H45" s="75"/>
    </row>
    <row r="46" spans="1:18" ht="7.5" customHeight="1">
      <c r="H46" s="1"/>
      <c r="I46" s="1"/>
    </row>
    <row r="47" spans="1:18">
      <c r="A47" s="56" t="s">
        <v>31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9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9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9" t="s">
        <v>41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9" t="s">
        <v>35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8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</sheetData>
  <mergeCells count="42">
    <mergeCell ref="A1:C1"/>
    <mergeCell ref="B14:G14"/>
    <mergeCell ref="D11:E11"/>
    <mergeCell ref="D10:E10"/>
    <mergeCell ref="D9:E9"/>
    <mergeCell ref="D8:E8"/>
    <mergeCell ref="E44:F44"/>
    <mergeCell ref="E43:F43"/>
    <mergeCell ref="E42:F42"/>
    <mergeCell ref="C45:D45"/>
    <mergeCell ref="C44:D44"/>
    <mergeCell ref="C43:D43"/>
    <mergeCell ref="C42:D42"/>
    <mergeCell ref="G42:H42"/>
    <mergeCell ref="G43:H43"/>
    <mergeCell ref="G44:H44"/>
    <mergeCell ref="G45:H45"/>
    <mergeCell ref="C4:E4"/>
    <mergeCell ref="D7:E7"/>
    <mergeCell ref="D6:E6"/>
    <mergeCell ref="D5:E5"/>
    <mergeCell ref="F11:G11"/>
    <mergeCell ref="F10:G10"/>
    <mergeCell ref="F9:G9"/>
    <mergeCell ref="F8:G8"/>
    <mergeCell ref="F7:G7"/>
    <mergeCell ref="F6:G6"/>
    <mergeCell ref="F5:G5"/>
    <mergeCell ref="E45:F45"/>
    <mergeCell ref="B34:I34"/>
    <mergeCell ref="B41:D41"/>
    <mergeCell ref="A2:L2"/>
    <mergeCell ref="K11:L11"/>
    <mergeCell ref="K10:L10"/>
    <mergeCell ref="K9:L9"/>
    <mergeCell ref="K8:L8"/>
    <mergeCell ref="K7:L7"/>
    <mergeCell ref="K6:L6"/>
    <mergeCell ref="J5:L5"/>
    <mergeCell ref="B28:C28"/>
    <mergeCell ref="B22:C22"/>
    <mergeCell ref="B16:C16"/>
  </mergeCells>
  <phoneticPr fontId="4"/>
  <dataValidations count="1">
    <dataValidation type="list" allowBlank="1" showInputMessage="1" showErrorMessage="1" sqref="D6:D11" xr:uid="{729CB102-15BF-45E5-BEAD-1AF90595A397}">
      <formula1>"40歳未満,40歳以上65歳未満,65歳以上"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国保年金課(共通)</cp:lastModifiedBy>
  <cp:lastPrinted>2024-05-09T08:07:02Z</cp:lastPrinted>
  <dcterms:created xsi:type="dcterms:W3CDTF">2021-02-12T10:09:56Z</dcterms:created>
  <dcterms:modified xsi:type="dcterms:W3CDTF">2024-05-09T08:09:30Z</dcterms:modified>
</cp:coreProperties>
</file>