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一時利用（すぐ消してOK\"/>
    </mc:Choice>
  </mc:AlternateContent>
  <bookViews>
    <workbookView xWindow="31155" yWindow="585" windowWidth="24495" windowHeight="16995" tabRatio="796"/>
  </bookViews>
  <sheets>
    <sheet name="【記載例】認知症対応型共同生活介護" sheetId="8" r:id="rId1"/>
    <sheet name="【記載例】シフト記号表（勤務時間帯）" sheetId="5" r:id="rId2"/>
    <sheet name="認知症対応型共同生活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【記載例】認知症対応型共同生活介護!$A$1:$BH$73</definedName>
    <definedName name="_xlnm.Print_Area" localSheetId="3">'シフト記号表（勤務時間帯）'!$A$1:$AH$48</definedName>
    <definedName name="_xlnm.Print_Area" localSheetId="4">記入方法!$A$1:$U$72</definedName>
    <definedName name="_xlnm.Print_Area" localSheetId="2">認知症対応型共同生活介護!$A$1:$BH$73</definedName>
    <definedName name="介護従業者">プルダウン・リスト!$D$18:$D$26</definedName>
    <definedName name="管理者">プルダウン・リスト!$C$18:$C$26</definedName>
    <definedName name="計画作成担当者">プルダウン・リスト!$E$18:$E$26</definedName>
    <definedName name="職種">プルダウン・リスト!$C$17:$L$17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26" i="8" l="1"/>
  <c r="Y39" i="9"/>
  <c r="Y40" i="9"/>
  <c r="Y41" i="9"/>
  <c r="Y42" i="9"/>
  <c r="Y43" i="9"/>
  <c r="Y44" i="9"/>
  <c r="Y45" i="9"/>
  <c r="Y46" i="9"/>
  <c r="Y47" i="9"/>
  <c r="Y38" i="9"/>
  <c r="Y9" i="9"/>
  <c r="Y10" i="9"/>
  <c r="Y11" i="9"/>
  <c r="Y12" i="9"/>
  <c r="Y13" i="9"/>
  <c r="Y14" i="9"/>
  <c r="Y15" i="9"/>
  <c r="Y16" i="9"/>
  <c r="Y17" i="9"/>
  <c r="Y18" i="9"/>
  <c r="Y19" i="9"/>
  <c r="Y20" i="9"/>
  <c r="Y21" i="9"/>
  <c r="Y8" i="9"/>
  <c r="Y39" i="5"/>
  <c r="Y40" i="5"/>
  <c r="Y41" i="5"/>
  <c r="Y42" i="5"/>
  <c r="Y43" i="5"/>
  <c r="Y44" i="5"/>
  <c r="Y45" i="5"/>
  <c r="Y46" i="5"/>
  <c r="Y47" i="5"/>
  <c r="Y38" i="5"/>
  <c r="Y9" i="5"/>
  <c r="Y10" i="5"/>
  <c r="Y11" i="5"/>
  <c r="Y12" i="5"/>
  <c r="Y13" i="5"/>
  <c r="Y14" i="5"/>
  <c r="Y15" i="5"/>
  <c r="Y16" i="5"/>
  <c r="Y17" i="5"/>
  <c r="Y18" i="5"/>
  <c r="Y19" i="5"/>
  <c r="Y20" i="5"/>
  <c r="Y21" i="5"/>
  <c r="Y8" i="5"/>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Y44" i="2" s="1"/>
  <c r="BA44" i="2" s="1"/>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Y24" i="2" s="1"/>
  <c r="BA24" i="2" s="1"/>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O47" i="9"/>
  <c r="S47" i="9" s="1"/>
  <c r="M47" i="9"/>
  <c r="K47" i="9"/>
  <c r="U46" i="9"/>
  <c r="O46" i="9"/>
  <c r="S46" i="9" s="1"/>
  <c r="M46" i="9"/>
  <c r="U45" i="9"/>
  <c r="O45" i="9"/>
  <c r="S45" i="9" s="1"/>
  <c r="M45" i="9"/>
  <c r="K45" i="9"/>
  <c r="U44" i="9"/>
  <c r="O44" i="9"/>
  <c r="S44" i="9" s="1"/>
  <c r="M44" i="9"/>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U9" i="9"/>
  <c r="O9" i="9"/>
  <c r="S9" i="9" s="1"/>
  <c r="M9" i="9"/>
  <c r="K9" i="9"/>
  <c r="U8" i="9"/>
  <c r="O8" i="9"/>
  <c r="S8" i="9" s="1"/>
  <c r="M8" i="9"/>
  <c r="Q8" i="9" s="1"/>
  <c r="W8" i="9" s="1"/>
  <c r="K8" i="9"/>
  <c r="AY23" i="2" l="1"/>
  <c r="BA23" i="2" s="1"/>
  <c r="AY29" i="2"/>
  <c r="BA29" i="2" s="1"/>
  <c r="AY35" i="2"/>
  <c r="BA35" i="2" s="1"/>
  <c r="AY41" i="2"/>
  <c r="BA41" i="2" s="1"/>
  <c r="AY47" i="2"/>
  <c r="BA47" i="2" s="1"/>
  <c r="AY53" i="2"/>
  <c r="BA53" i="2" s="1"/>
  <c r="AY59" i="2"/>
  <c r="BA59" i="2" s="1"/>
  <c r="AY65" i="2"/>
  <c r="BA65" i="2" s="1"/>
  <c r="AY42" i="2"/>
  <c r="BA42" i="2" s="1"/>
  <c r="AY54" i="2"/>
  <c r="BA54" i="2" s="1"/>
  <c r="AY60" i="2"/>
  <c r="BA60" i="2" s="1"/>
  <c r="AY66" i="2"/>
  <c r="BA66" i="2" s="1"/>
  <c r="AY21" i="2"/>
  <c r="BA21" i="2" s="1"/>
  <c r="AY36" i="2"/>
  <c r="BA36" i="2" s="1"/>
  <c r="AY30" i="2"/>
  <c r="BA30" i="2" s="1"/>
  <c r="AY48" i="2"/>
  <c r="BA48" i="2" s="1"/>
  <c r="AY27" i="2"/>
  <c r="BA27" i="2" s="1"/>
  <c r="AY33" i="2"/>
  <c r="BA33" i="2" s="1"/>
  <c r="AY39" i="2"/>
  <c r="BA39" i="2" s="1"/>
  <c r="AY45" i="2"/>
  <c r="BA45" i="2" s="1"/>
  <c r="AY51" i="2"/>
  <c r="BA51" i="2" s="1"/>
  <c r="AY57" i="2"/>
  <c r="BA57" i="2" s="1"/>
  <c r="AY63" i="2"/>
  <c r="BA63" i="2" s="1"/>
  <c r="Q9" i="9"/>
  <c r="W9" i="9" s="1"/>
  <c r="Q10" i="9"/>
  <c r="Q12" i="9"/>
  <c r="W12" i="9" s="1"/>
  <c r="Q14" i="9"/>
  <c r="W14" i="9" s="1"/>
  <c r="Q47" i="9"/>
  <c r="W47" i="9" s="1"/>
  <c r="Q16" i="9"/>
  <c r="W16" i="9" s="1"/>
  <c r="Q13" i="9"/>
  <c r="W13" i="9" s="1"/>
  <c r="Q17" i="9"/>
  <c r="W17" i="9" s="1"/>
  <c r="Q44" i="9"/>
  <c r="W44" i="9" s="1"/>
  <c r="W10" i="9"/>
  <c r="Q11" i="9"/>
  <c r="W11" i="9" s="1"/>
  <c r="Q15" i="9"/>
  <c r="W15" i="9" s="1"/>
  <c r="Q45" i="9"/>
  <c r="W45" i="9" s="1"/>
  <c r="Q46" i="9"/>
  <c r="AY14" i="8"/>
  <c r="AY14" i="2"/>
  <c r="W46" i="9" l="1"/>
  <c r="K47" i="5"/>
  <c r="U47" i="5"/>
  <c r="S47" i="5"/>
  <c r="O47" i="5"/>
  <c r="Q47" i="5" s="1"/>
  <c r="W47" i="5" s="1"/>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F66" i="8" l="1"/>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T48" i="8"/>
  <c r="AR48" i="8"/>
  <c r="AQ48" i="8"/>
  <c r="AP48" i="8"/>
  <c r="AN48" i="8"/>
  <c r="AL48" i="8"/>
  <c r="AI48" i="8"/>
  <c r="AG48" i="8"/>
  <c r="AF48" i="8"/>
  <c r="AE48" i="8"/>
  <c r="AC48" i="8"/>
  <c r="AB48" i="8"/>
  <c r="Z48" i="8"/>
  <c r="W48" i="8"/>
  <c r="V48" i="8"/>
  <c r="U48" i="8"/>
  <c r="AX47" i="8"/>
  <c r="AV47" i="8"/>
  <c r="AT47" i="8"/>
  <c r="AR47" i="8"/>
  <c r="AQ47" i="8"/>
  <c r="AP47" i="8"/>
  <c r="AN47" i="8"/>
  <c r="AL47" i="8"/>
  <c r="AI47" i="8"/>
  <c r="AG47" i="8"/>
  <c r="AF47" i="8"/>
  <c r="AE47" i="8"/>
  <c r="AC47" i="8"/>
  <c r="AB47" i="8"/>
  <c r="Z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T26" i="8"/>
  <c r="AO26" i="8"/>
  <c r="AL26" i="8"/>
  <c r="AK26" i="8"/>
  <c r="AG26" i="8"/>
  <c r="AD26" i="8"/>
  <c r="Y26" i="8"/>
  <c r="V26" i="8"/>
  <c r="AX24" i="8"/>
  <c r="AW24" i="8"/>
  <c r="AT24" i="8"/>
  <c r="AP24" i="8"/>
  <c r="AJ24" i="8"/>
  <c r="AF24" i="8"/>
  <c r="AA24" i="8"/>
  <c r="X24" i="8"/>
  <c r="AX23" i="8"/>
  <c r="AW23" i="8"/>
  <c r="AT23" i="8"/>
  <c r="AP23" i="8"/>
  <c r="AJ23" i="8"/>
  <c r="AF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B53" i="8" l="1"/>
  <c r="B56" i="8" s="1"/>
  <c r="B59" i="8" s="1"/>
  <c r="B62" i="8" s="1"/>
  <c r="B65" i="8" s="1"/>
  <c r="AC17" i="8"/>
  <c r="AC18" i="8" s="1"/>
  <c r="AK17" i="8"/>
  <c r="AK18" i="8" s="1"/>
  <c r="AX70"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1"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S43" i="5"/>
  <c r="Q43" i="5"/>
  <c r="W43" i="5" s="1"/>
  <c r="S42" i="5"/>
  <c r="Q42" i="5"/>
  <c r="W42" i="5" s="1"/>
  <c r="S41" i="5"/>
  <c r="Q41" i="5"/>
  <c r="W41" i="5" s="1"/>
  <c r="S39" i="5"/>
  <c r="Q39" i="5"/>
  <c r="W39" i="5" s="1"/>
  <c r="S38" i="5"/>
  <c r="Q38" i="5"/>
  <c r="W38" i="5" s="1"/>
  <c r="S21" i="5"/>
  <c r="Q21" i="5"/>
  <c r="W21" i="5" s="1"/>
  <c r="S20" i="5"/>
  <c r="Q20" i="5"/>
  <c r="S19" i="5"/>
  <c r="Q19" i="5"/>
  <c r="S18" i="5"/>
  <c r="Q18" i="5"/>
  <c r="S17" i="5"/>
  <c r="Q17" i="5"/>
  <c r="S16" i="5"/>
  <c r="Q16" i="5"/>
  <c r="S15" i="5"/>
  <c r="Q15" i="5"/>
  <c r="S14" i="5"/>
  <c r="Q14" i="5"/>
  <c r="S13" i="5"/>
  <c r="Q13" i="5"/>
  <c r="W13" i="5" s="1"/>
  <c r="S12" i="5"/>
  <c r="Q12" i="5"/>
  <c r="S11" i="5"/>
  <c r="Q11" i="5"/>
  <c r="S10" i="5"/>
  <c r="Q10" i="5"/>
  <c r="S9" i="5"/>
  <c r="Q9" i="5"/>
  <c r="S8" i="5"/>
  <c r="Q8" i="5"/>
  <c r="AO50" i="8" l="1"/>
  <c r="AK50" i="8"/>
  <c r="AG50" i="8"/>
  <c r="AC50" i="8"/>
  <c r="Y50" i="8"/>
  <c r="U50" i="8"/>
  <c r="AR50" i="8"/>
  <c r="AN50" i="8"/>
  <c r="AF50" i="8"/>
  <c r="T50" i="8"/>
  <c r="AU50" i="8"/>
  <c r="AD50" i="8"/>
  <c r="AT50" i="8"/>
  <c r="AH50" i="8"/>
  <c r="Z50" i="8"/>
  <c r="W16" i="5"/>
  <c r="W18" i="5"/>
  <c r="W11" i="5"/>
  <c r="W45" i="5"/>
  <c r="W9" i="5"/>
  <c r="W15" i="5"/>
  <c r="W17" i="5"/>
  <c r="W19" i="5"/>
  <c r="W12" i="5"/>
  <c r="W20" i="5"/>
  <c r="W14" i="5"/>
  <c r="W10" i="5"/>
  <c r="W8" i="5"/>
  <c r="AC2" i="2"/>
  <c r="AX16" i="2" s="1"/>
  <c r="AX17" i="2" s="1"/>
  <c r="AX18" i="2" s="1"/>
  <c r="AY50" i="8" l="1"/>
  <c r="BA50" i="8" s="1"/>
  <c r="AR23" i="8"/>
  <c r="AE23" i="8"/>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L41" i="8"/>
  <c r="AN38" i="8"/>
  <c r="AB38" i="8"/>
  <c r="AW47" i="8"/>
  <c r="AS47" i="8"/>
  <c r="AO47" i="8"/>
  <c r="AK41" i="8"/>
  <c r="AG41" i="8"/>
  <c r="AQ38" i="8"/>
  <c r="AM38" i="8"/>
  <c r="W32" i="8"/>
  <c r="AG29" i="8"/>
  <c r="AE26" i="8"/>
  <c r="W26" i="8"/>
  <c r="Y20" i="8"/>
  <c r="AR41" i="8"/>
  <c r="AV29" i="8"/>
  <c r="AN29" i="8"/>
  <c r="AB29" i="8"/>
  <c r="AP26" i="8"/>
  <c r="Z26" i="8"/>
  <c r="AJ47" i="8"/>
  <c r="AD44" i="8"/>
  <c r="T41" i="8"/>
  <c r="Z38" i="8"/>
  <c r="AW32" i="8"/>
  <c r="U32" i="8"/>
  <c r="AU29" i="8"/>
  <c r="AI29" i="8"/>
  <c r="AW26"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0"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AH47" i="8" s="1"/>
  <c r="K46" i="5"/>
  <c r="AY35" i="8" l="1"/>
  <c r="BA35" i="8" s="1"/>
  <c r="AY44" i="8"/>
  <c r="BA44" i="8" s="1"/>
  <c r="AY32" i="8"/>
  <c r="BA32" i="8" s="1"/>
  <c r="AY41" i="8"/>
  <c r="BA41" i="8" s="1"/>
  <c r="AY38" i="8"/>
  <c r="BA38" i="8" s="1"/>
  <c r="AY29" i="8"/>
  <c r="BA29" i="8" s="1"/>
  <c r="AY56" i="8"/>
  <c r="BA56" i="8" s="1"/>
  <c r="AY62" i="8"/>
  <c r="BA62" i="8" s="1"/>
  <c r="AY53" i="8"/>
  <c r="BA53" i="8" s="1"/>
  <c r="AY26" i="8"/>
  <c r="BA26" i="8" s="1"/>
  <c r="AY59" i="8"/>
  <c r="BA59" i="8" s="1"/>
  <c r="AY51" i="8"/>
  <c r="BA51" i="8" s="1"/>
  <c r="AR24" i="8"/>
  <c r="AE24" i="8"/>
  <c r="X47" i="8"/>
  <c r="AD47" i="8"/>
  <c r="AJ70" i="8"/>
  <c r="AK47" i="8"/>
  <c r="Y47" i="8"/>
  <c r="AM47" i="8"/>
  <c r="AU47" i="8"/>
  <c r="T47" i="8"/>
  <c r="AN70" i="8"/>
  <c r="AB70"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70" i="8"/>
  <c r="AU70" i="8"/>
  <c r="AP70" i="8"/>
  <c r="AG70" i="8"/>
  <c r="AI70" i="8"/>
  <c r="AW65" i="8"/>
  <c r="AO65" i="8"/>
  <c r="AO70" i="8" s="1"/>
  <c r="AK65" i="8"/>
  <c r="Y65" i="8"/>
  <c r="AV65" i="8"/>
  <c r="AR65" i="8"/>
  <c r="AR70" i="8" s="1"/>
  <c r="AF65" i="8"/>
  <c r="T65" i="8"/>
  <c r="AQ65" i="8"/>
  <c r="AM65" i="8"/>
  <c r="AA65" i="8"/>
  <c r="AD65" i="8"/>
  <c r="AH65" i="8"/>
  <c r="AT65" i="8"/>
  <c r="AT70"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0" i="8"/>
  <c r="AY20" i="8"/>
  <c r="BA20" i="8" s="1"/>
  <c r="AH70" i="8"/>
  <c r="AQ70"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AD45" i="8"/>
  <c r="AR42" i="8"/>
  <c r="T42" i="8"/>
  <c r="Z39" i="8"/>
  <c r="AA48" i="8"/>
  <c r="AS45" i="8"/>
  <c r="AO45" i="8"/>
  <c r="AA42" i="8"/>
  <c r="AG39" i="8"/>
  <c r="AC39" i="8"/>
  <c r="Y39" i="8"/>
  <c r="U39" i="8"/>
  <c r="AL42" i="8"/>
  <c r="AN39" i="8"/>
  <c r="AB39" i="8"/>
  <c r="AT36" i="8"/>
  <c r="V36" i="8"/>
  <c r="AW48" i="8"/>
  <c r="AS48" i="8"/>
  <c r="AO48" i="8"/>
  <c r="AG42" i="8"/>
  <c r="AJ33" i="8"/>
  <c r="AV27" i="8"/>
  <c r="AQ39" i="8"/>
  <c r="W33" i="8"/>
  <c r="AG30" i="8"/>
  <c r="AE27" i="8"/>
  <c r="W27" i="8"/>
  <c r="Y21" i="8"/>
  <c r="AK42" i="8"/>
  <c r="AE36" i="8"/>
  <c r="AV30" i="8"/>
  <c r="AN30" i="8"/>
  <c r="AB30" i="8"/>
  <c r="AP27" i="8"/>
  <c r="Z27" i="8"/>
  <c r="AM39" i="8"/>
  <c r="AW33" i="8"/>
  <c r="U33" i="8"/>
  <c r="AU30" i="8"/>
  <c r="AI30" i="8"/>
  <c r="AW27" i="8"/>
  <c r="T70" i="8"/>
  <c r="AK70" i="8"/>
  <c r="V70" i="8"/>
  <c r="AD70" i="8"/>
  <c r="AS70" i="8"/>
  <c r="AC70" i="8"/>
  <c r="AW70" i="8"/>
  <c r="W70"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0" i="8"/>
  <c r="AR63" i="8"/>
  <c r="AJ63" i="8"/>
  <c r="AF63" i="8"/>
  <c r="X63" i="8"/>
  <c r="AU63" i="8"/>
  <c r="AQ63" i="8"/>
  <c r="AM63" i="8"/>
  <c r="AI63" i="8"/>
  <c r="W63" i="8"/>
  <c r="AT63" i="8"/>
  <c r="AP63" i="8"/>
  <c r="AD63" i="8"/>
  <c r="V63" i="8"/>
  <c r="AC63" i="8"/>
  <c r="AV70" i="8"/>
  <c r="Z70" i="8"/>
  <c r="AE70" i="8"/>
  <c r="AA70" i="8"/>
  <c r="Y70" i="8"/>
  <c r="AP60" i="8"/>
  <c r="AL60" i="8"/>
  <c r="AH60" i="8"/>
  <c r="Z60" i="8"/>
  <c r="AW60" i="8"/>
  <c r="AS60" i="8"/>
  <c r="AC60" i="8"/>
  <c r="Y60" i="8"/>
  <c r="U60" i="8"/>
  <c r="AN60" i="8"/>
  <c r="AJ60" i="8"/>
  <c r="AB60" i="8"/>
  <c r="X60" i="8"/>
  <c r="T60" i="8"/>
  <c r="AE60" i="8"/>
  <c r="AQ60" i="8"/>
  <c r="AI60" i="8"/>
  <c r="AU60" i="8"/>
  <c r="AM60" i="8"/>
  <c r="W60" i="8"/>
  <c r="T48" i="8"/>
  <c r="AM70" i="8" l="1"/>
  <c r="AY70" i="8" s="1"/>
  <c r="AY65" i="8"/>
  <c r="BA65" i="8" s="1"/>
  <c r="AY47" i="8"/>
  <c r="BA47" i="8" s="1"/>
  <c r="AY33" i="8"/>
  <c r="BA33" i="8" s="1"/>
  <c r="AY60" i="8"/>
  <c r="BA60" i="8" s="1"/>
  <c r="AY63" i="8"/>
  <c r="BA63" i="8" s="1"/>
  <c r="AY27" i="8"/>
  <c r="BA27" i="8" s="1"/>
  <c r="AY57" i="8"/>
  <c r="BA57" i="8" s="1"/>
  <c r="AY24" i="8"/>
  <c r="BA24" i="8" s="1"/>
  <c r="AY39" i="8"/>
  <c r="BA39" i="8" s="1"/>
  <c r="AY36" i="8"/>
  <c r="BA36" i="8" s="1"/>
  <c r="AY45" i="8"/>
  <c r="BA45" i="8" s="1"/>
  <c r="AY30" i="8"/>
  <c r="BA30" i="8" s="1"/>
  <c r="AY42" i="8"/>
  <c r="BA42" i="8" s="1"/>
  <c r="AY54" i="8"/>
  <c r="BA54" i="8" s="1"/>
  <c r="AD48" i="8"/>
  <c r="AD71" i="8" s="1"/>
  <c r="AH48" i="8"/>
  <c r="AU48" i="8"/>
  <c r="AM48" i="8"/>
  <c r="AM71" i="8" s="1"/>
  <c r="Y48" i="8"/>
  <c r="Y71" i="8" s="1"/>
  <c r="AK48" i="8"/>
  <c r="AK71" i="8" s="1"/>
  <c r="X48" i="8"/>
  <c r="AT66" i="8"/>
  <c r="AH66" i="8"/>
  <c r="AD66" i="8"/>
  <c r="V66" i="8"/>
  <c r="AW66" i="8"/>
  <c r="AO66" i="8"/>
  <c r="AO71" i="8" s="1"/>
  <c r="AK66" i="8"/>
  <c r="Y66" i="8"/>
  <c r="AV66" i="8"/>
  <c r="AR66" i="8"/>
  <c r="AF66" i="8"/>
  <c r="T66" i="8"/>
  <c r="AM66" i="8"/>
  <c r="AA66" i="8"/>
  <c r="AA71" i="8" s="1"/>
  <c r="AQ66" i="8"/>
  <c r="AR71" i="8"/>
  <c r="AW71" i="8"/>
  <c r="AJ71" i="8"/>
  <c r="AT71" i="8"/>
  <c r="AI71" i="8"/>
  <c r="Z71" i="8"/>
  <c r="W71" i="8"/>
  <c r="AQ71" i="8"/>
  <c r="AN71" i="8"/>
  <c r="AL71" i="8"/>
  <c r="AU71" i="8"/>
  <c r="AP71" i="8"/>
  <c r="AE71" i="8"/>
  <c r="AV71" i="8"/>
  <c r="AC71" i="8"/>
  <c r="AY21" i="8"/>
  <c r="BA21" i="8" s="1"/>
  <c r="AH71" i="8"/>
  <c r="X71" i="8"/>
  <c r="AS71" i="8"/>
  <c r="V71" i="8"/>
  <c r="T71" i="8"/>
  <c r="AG71" i="8"/>
  <c r="AF71" i="8"/>
  <c r="U71" i="8"/>
  <c r="AB71" i="8"/>
  <c r="AH70" i="2"/>
  <c r="AG70" i="2"/>
  <c r="AC70" i="2"/>
  <c r="AE70" i="2"/>
  <c r="AU70" i="2"/>
  <c r="AD70" i="2"/>
  <c r="AI70" i="2"/>
  <c r="AK70" i="2"/>
  <c r="AL70" i="2"/>
  <c r="AX70" i="2"/>
  <c r="W70" i="2"/>
  <c r="AM70" i="2"/>
  <c r="Y70" i="2"/>
  <c r="V70" i="2"/>
  <c r="AA70" i="2"/>
  <c r="AQ70" i="2"/>
  <c r="X70" i="2"/>
  <c r="AS70" i="2"/>
  <c r="AC71" i="2"/>
  <c r="Z71" i="2"/>
  <c r="AM71" i="2"/>
  <c r="W71" i="2"/>
  <c r="AB71" i="2"/>
  <c r="AR71" i="2"/>
  <c r="AG71" i="2"/>
  <c r="AW71" i="2"/>
  <c r="AD71" i="2"/>
  <c r="AT71" i="2"/>
  <c r="AQ71" i="2"/>
  <c r="AN71" i="2"/>
  <c r="AE71" i="2"/>
  <c r="AI71" i="2"/>
  <c r="AF71" i="2"/>
  <c r="AV71" i="2"/>
  <c r="U71" i="2"/>
  <c r="AK71" i="2"/>
  <c r="AH71" i="2"/>
  <c r="AX71" i="2"/>
  <c r="X71" i="2"/>
  <c r="AS71" i="2"/>
  <c r="AP71" i="2"/>
  <c r="AA71" i="2"/>
  <c r="AU71" i="2"/>
  <c r="T71" i="2"/>
  <c r="AJ71" i="2"/>
  <c r="Y71" i="2"/>
  <c r="AO71" i="2"/>
  <c r="V71" i="2"/>
  <c r="AL71" i="2"/>
  <c r="AT70" i="2"/>
  <c r="AP70" i="2"/>
  <c r="Z70" i="2"/>
  <c r="AB70" i="2"/>
  <c r="AR70" i="2"/>
  <c r="AW70" i="2"/>
  <c r="AN70" i="2"/>
  <c r="AF70" i="2"/>
  <c r="AV70" i="2"/>
  <c r="U70" i="2"/>
  <c r="T70" i="2"/>
  <c r="AJ70" i="2"/>
  <c r="AO70" i="2"/>
  <c r="AY48" i="8" l="1"/>
  <c r="BA48" i="8" s="1"/>
  <c r="AY66" i="8"/>
  <c r="BA66" i="8" s="1"/>
  <c r="AY71" i="8"/>
  <c r="AY71" i="2"/>
  <c r="AY70" i="2"/>
</calcChain>
</file>

<file path=xl/sharedStrings.xml><?xml version="1.0" encoding="utf-8"?>
<sst xmlns="http://schemas.openxmlformats.org/spreadsheetml/2006/main" count="1560" uniqueCount="234">
  <si>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</si>
  <si>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</si>
  <si>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</si>
  <si>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</si>
  <si>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</si>
  <si>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</si>
  <si>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</si>
  <si>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</si>
  <si>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</si>
  <si>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</si>
  <si>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</si>
  <si>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</si>
  <si>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</si>
  <si>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</si>
  <si>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</si>
  <si>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</si>
  <si>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</si>
  <si>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</si>
  <si>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</si>
  <si>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</si>
  <si>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</si>
  <si>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</si>
  <si>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</si>
  <si>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</si>
  <si>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</si>
  <si>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</si>
  <si>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</si>
  <si>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</si>
  <si>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</si>
  <si>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</si>
  <si>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</si>
  <si>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</si>
  <si>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</si>
  <si>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</si>
  <si>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</si>
  <si>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</si>
  <si>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</si>
  <si>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</si>
  <si>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</si>
  <si>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</si>
  <si>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</si>
  <si>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</si>
  <si>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</si>
  <si>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</si>
  <si>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</si>
  <si>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</si>
  <si>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</si>
  <si>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</si>
  <si>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</si>
  <si>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</si>
  <si>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</si>
  <si>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</si>
  <si>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</si>
  <si>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</si>
  <si>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</si>
  <si>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</si>
  <si>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</si>
  <si>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</si>
  <si>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</si>
  <si>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</si>
  <si>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</si>
  <si>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</si>
  <si>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</si>
  <si>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</si>
  <si>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</si>
  <si>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</si>
  <si>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</si>
  <si>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</si>
  <si>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</si>
  <si>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</si>
  <si>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</si>
  <si>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</si>
  <si>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</si>
  <si>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</si>
  <si>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</si>
  <si>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</si>
  <si>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</si>
  <si>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</si>
  <si>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</si>
  <si>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</si>
  <si>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</si>
  <si>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</si>
  <si>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</si>
  <si>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</si>
  <si>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</si>
  <si>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</si>
  <si>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</si>
  <si>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</si>
  <si>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</si>
  <si>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</si>
  <si>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</si>
  <si>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</si>
  <si>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</si>
  <si>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</si>
  <si>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</si>
  <si>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</si>
  <si>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</si>
  <si>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</si>
  <si>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</si>
  <si>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</si>
  <si>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</si>
  <si>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</si>
  <si>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</si>
  <si>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</si>
  <si>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</si>
  <si>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</si>
  <si>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</si>
  <si>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</si>
  <si>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</si>
  <si>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</si>
  <si>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</si>
  <si>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</si>
  <si>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</si>
  <si>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</si>
  <si>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</si>
  <si>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</si>
  <si>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</si>
  <si>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</si>
  <si>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</si>
  <si>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</si>
  <si>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</si>
  <si>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</si>
  <si>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</si>
  <si>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</si>
  <si>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</si>
  <si>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</si>
  <si>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r>
      <t>(15)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</si>
  <si>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</si>
  <si>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</si>
  <si>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</si>
  <si>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</si>
  <si>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</si>
  <si>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</si>
  <si>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</si>
  <si>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</si>
  <si>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</si>
  <si>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</si>
  <si>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</si>
  <si>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</si>
  <si>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</si>
  <si>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宿直</t>
    <rPh sb="0" eb="2">
      <t>シュクチョク</t>
    </rPh>
    <phoneticPr fontId="2"/>
  </si>
  <si>
    <t>(14)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</si>
  <si>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</si>
  <si>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</si>
  <si>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</si>
  <si>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</si>
  <si>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</si>
  <si>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</si>
  <si>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</si>
  <si>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xml:space="preserve"> 　　 記入の順序は、職種ごとにまとめてください。</t>
    <rPh sb="4" eb="6">
      <t>キニュウ</t>
    </rPh>
    <rPh sb="7" eb="9">
      <t>ジュンジョ</t>
    </rPh>
    <rPh sb="11" eb="13">
      <t>ショクシュ</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</si>
  <si>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</si>
  <si>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</si>
  <si>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</si>
  <si>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</si>
  <si>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</si>
  <si>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</si>
  <si>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</si>
  <si>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</si>
  <si>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(10) 従業者の氏名を記入してください。</t>
    <rPh sb="6" eb="9">
      <t>ジュウギョウシャ</t>
    </rPh>
    <rPh sb="10" eb="12">
      <t>シメイ</t>
    </rPh>
    <rPh sb="13" eb="15">
      <t>キニュウ</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</si>
  <si>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</si>
  <si>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</si>
  <si>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</si>
  <si>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</si>
  <si>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</si>
  <si>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</si>
  <si>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</si>
  <si>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(14)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</si>
  <si>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</si>
  <si>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</si>
  <si>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</si>
  <si>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</si>
  <si>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</si>
  <si>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</si>
  <si>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</si>
  <si>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</si>
  <si>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</si>
  <si>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</si>
  <si>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</si>
  <si>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</si>
  <si>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</si>
  <si>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</si>
  <si>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</si>
  <si>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</si>
  <si>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</si>
  <si>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</si>
  <si>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</si>
  <si>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</si>
  <si>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</si>
  <si>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</si>
  <si>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</si>
  <si>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</si>
  <si>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(11)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</si>
  <si>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(6) 利用者数</t>
    <rPh sb="4" eb="7">
      <t>リヨウシャ</t>
    </rPh>
    <rPh sb="7" eb="8">
      <t>スウ</t>
    </rPh>
    <phoneticPr fontId="2"/>
  </si>
  <si>
    <t xml:space="preserve">入居定員 </t>
    <rPh sb="0" eb="2">
      <t>ニュウキョ</t>
    </rPh>
    <rPh sb="2" eb="4">
      <t>テイイン</t>
    </rPh>
    <phoneticPr fontId="2"/>
  </si>
  <si>
    <t>(5) ユニットの</t>
    <phoneticPr fontId="2"/>
  </si>
  <si>
    <t>ユニット目</t>
    <rPh sb="4" eb="5">
      <t>メ</t>
    </rPh>
    <phoneticPr fontId="2"/>
  </si>
  <si>
    <t>ユニット</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</si>
  <si>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</si>
  <si>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事業所の共同生活住居（ユニット）数</t>
    <rPh sb="4" eb="7">
      <t>ジギョウショ</t>
    </rPh>
    <rPh sb="8" eb="10">
      <t>キョウドウ</t>
    </rPh>
    <rPh sb="10" eb="12">
      <t>セイカツ</t>
    </rPh>
    <rPh sb="12" eb="14">
      <t>ジュウキョ</t>
    </rPh>
    <rPh sb="20" eb="21">
      <t>スウ</t>
    </rPh>
    <phoneticPr fontId="2"/>
  </si>
  <si>
    <t>認知症対応型共同生活介護</t>
    <rPh sb="0" eb="12">
      <t>ニンチショウタイオウガタキョウドウセイカツカイゴ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</si>
  <si>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</si>
  <si>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</si>
  <si>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</si>
  <si>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</si>
  <si>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</si>
  <si>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</si>
  <si>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</si>
  <si>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</si>
  <si>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</si>
  <si>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(5) 共同生活住居（ユニット）の入居定員数を入力してください。</t>
    <rPh sb="5" eb="7">
      <t>キョウドウ</t>
    </rPh>
    <rPh sb="7" eb="9">
      <t>セイカツ</t>
    </rPh>
    <rPh sb="9" eb="11">
      <t>ジュウキョ</t>
    </rPh>
    <rPh sb="18" eb="20">
      <t>ニュウキョ</t>
    </rPh>
    <rPh sb="20" eb="22">
      <t>テイイン</t>
    </rPh>
    <rPh sb="22" eb="23">
      <t>スウ</t>
    </rPh>
    <rPh sb="24" eb="26">
      <t>ニュウリョク</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</si>
  <si>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</si>
  <si>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　(16) 日ごとの実利用者数を入力してください。新規又は再開の場合は、推定数を入力してください。</t>
    <rPh sb="6" eb="7">
      <t>ヒ</t>
    </rPh>
    <rPh sb="10" eb="11">
      <t>ジツ</t>
    </rPh>
    <rPh sb="11" eb="14">
      <t>リヨウシャ</t>
    </rPh>
    <rPh sb="14" eb="15">
      <t>スウ</t>
    </rPh>
    <rPh sb="16" eb="18">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</si>
  <si>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</si>
  <si>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</si>
  <si>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t>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</si>
  <si>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</si>
  <si>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phoneticPr fontId="2"/>
  </si>
  <si>
    <t>d</t>
    <phoneticPr fontId="2"/>
  </si>
  <si>
    <t>○○　I子</t>
    <rPh sb="4" eb="5">
      <t>コ</t>
    </rPh>
    <phoneticPr fontId="2"/>
  </si>
  <si>
    <t>ba</t>
  </si>
  <si>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</si>
  <si>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</si>
  <si>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</si>
  <si>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(6)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</si>
  <si>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</si>
  <si>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</si>
  <si>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</si>
  <si>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介護予防認知症対応型共同生活介護・共用型認知症対応型通所介護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3">
      <t>ニンチショウ</t>
    </rPh>
    <rPh sb="23" eb="25">
      <t>タイオウ</t>
    </rPh>
    <rPh sb="25" eb="26">
      <t>ガタ</t>
    </rPh>
    <rPh sb="26" eb="28">
      <t>ツウショ</t>
    </rPh>
    <rPh sb="28" eb="30">
      <t>カイゴ</t>
    </rPh>
    <phoneticPr fontId="2"/>
  </si>
  <si>
    <t>-</t>
    <phoneticPr fontId="2"/>
  </si>
  <si>
    <t>【自治体の皆様へ】</t>
    <rPh sb="1" eb="4">
      <t>ジチタイ</t>
    </rPh>
    <rPh sb="5" eb="7">
      <t>ミナサマ</t>
    </rPh>
    <phoneticPr fontId="2"/>
  </si>
  <si>
    <t>B</t>
  </si>
  <si>
    <t>２ユニット目の管理者（80h）</t>
    <rPh sb="5" eb="6">
      <t>メ</t>
    </rPh>
    <rPh sb="7" eb="10">
      <t>カンリシャ</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</si>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</sst>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alignment vertical="center"/>
    </xf>
    <xf numFmtId="38" fontId="21" fillId="0" borderId="0" applyFont="0" applyFill="0" applyBorder="0" applyAlignment="0" applyProtection="0">
      <alignment vertical="center"/>
    </xf>
  </cellStyleXfs>
  <cellXfs count="37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8" xfId="0" applyFont="1" applyBorder="1" applyAlignment="1">
      <alignment horizontal="center" vertical="center"/>
    </xf>
    <xf numFmtId="0" fontId="10" fillId="0" borderId="89"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5" xfId="0" applyFont="1" applyBorder="1" applyAlignment="1">
      <alignment horizontal="center" vertical="center" shrinkToFi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6" borderId="43"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0" borderId="104"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0" borderId="106" xfId="0" applyFont="1" applyBorder="1" applyAlignment="1">
      <alignment horizontal="center" vertical="center" wrapText="1"/>
    </xf>
    <xf numFmtId="0" fontId="5" fillId="0" borderId="88" xfId="0" applyFont="1" applyBorder="1" applyAlignment="1">
      <alignment horizontal="center" vertical="center" wrapText="1"/>
    </xf>
    <xf numFmtId="1" fontId="5" fillId="0" borderId="107" xfId="0" applyNumberFormat="1" applyFont="1" applyBorder="1" applyAlignment="1">
      <alignment horizontal="center" vertical="center" wrapText="1"/>
    </xf>
    <xf numFmtId="1" fontId="5" fillId="0" borderId="88" xfId="0" applyNumberFormat="1"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51" xfId="0" applyFont="1" applyFill="1" applyBorder="1" applyAlignment="1" applyProtection="1">
      <alignment horizontal="center" vertical="center" wrapText="1"/>
      <protection locked="0"/>
    </xf>
    <xf numFmtId="0" fontId="5" fillId="6" borderId="32"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1" fontId="5" fillId="0" borderId="113" xfId="0" applyNumberFormat="1" applyFont="1" applyBorder="1" applyAlignment="1">
      <alignment horizontal="center" vertical="center" wrapText="1"/>
    </xf>
    <xf numFmtId="1" fontId="5" fillId="0" borderId="112" xfId="0" applyNumberFormat="1" applyFont="1" applyBorder="1" applyAlignment="1">
      <alignment horizontal="center" vertical="center" wrapText="1"/>
    </xf>
    <xf numFmtId="178" fontId="5" fillId="0" borderId="103" xfId="1" applyNumberFormat="1" applyFont="1" applyBorder="1" applyAlignment="1">
      <alignment horizontal="right" vertical="center" wrapText="1"/>
    </xf>
    <xf numFmtId="178" fontId="5" fillId="0" borderId="25" xfId="1" applyNumberFormat="1" applyFont="1" applyBorder="1" applyAlignment="1">
      <alignment horizontal="right" vertical="center" wrapText="1"/>
    </xf>
    <xf numFmtId="178" fontId="5" fillId="0" borderId="37" xfId="1" applyNumberFormat="1" applyFont="1" applyBorder="1" applyAlignment="1">
      <alignment horizontal="right" vertical="center" wrapText="1"/>
    </xf>
    <xf numFmtId="178" fontId="5" fillId="0" borderId="15" xfId="1" applyNumberFormat="1" applyFont="1" applyBorder="1" applyAlignment="1">
      <alignment horizontal="right" vertical="center" wrapText="1"/>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4" borderId="21"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1" fontId="5" fillId="0" borderId="110" xfId="0" applyNumberFormat="1" applyFont="1" applyBorder="1" applyAlignment="1">
      <alignment horizontal="center" vertical="center" wrapText="1"/>
    </xf>
    <xf numFmtId="1" fontId="5" fillId="0" borderId="109" xfId="0" applyNumberFormat="1"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0" fillId="3" borderId="8" xfId="0"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88900</xdr:rowOff>
    </xdr:from>
    <xdr:to>
      <xdr:col>3</xdr:col>
      <xdr:colOff>292100</xdr:colOff>
      <xdr:row>2</xdr:row>
      <xdr:rowOff>177800</xdr:rowOff>
    </xdr:to>
    <xdr:sp macro="" textlink="">
      <xdr:nvSpPr>
        <xdr:cNvPr id="5" name="正方形/長方形 4"/>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590550</xdr:colOff>
      <xdr:row>3</xdr:row>
      <xdr:rowOff>76200</xdr:rowOff>
    </xdr:from>
    <xdr:to>
      <xdr:col>4</xdr:col>
      <xdr:colOff>666750</xdr:colOff>
      <xdr:row>4</xdr:row>
      <xdr:rowOff>238125</xdr:rowOff>
    </xdr:to>
    <xdr:sp macro="" textlink="">
      <xdr:nvSpPr>
        <xdr:cNvPr id="2" name="右中かっこ 1"/>
        <xdr:cNvSpPr/>
      </xdr:nvSpPr>
      <xdr:spPr>
        <a:xfrm>
          <a:off x="5162550"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476250</xdr:colOff>
      <xdr:row>2</xdr:row>
      <xdr:rowOff>0</xdr:rowOff>
    </xdr:from>
    <xdr:to>
      <xdr:col>5</xdr:col>
      <xdr:colOff>1047750</xdr:colOff>
      <xdr:row>6</xdr:row>
      <xdr:rowOff>76200</xdr:rowOff>
    </xdr:to>
    <xdr:sp macro="" textlink="">
      <xdr:nvSpPr>
        <xdr:cNvPr id="3" name="正方形/長方形 2"/>
        <xdr:cNvSpPr/>
      </xdr:nvSpPr>
      <xdr:spPr>
        <a:xfrm>
          <a:off x="45910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L133"/>
  <sheetViews>
    <sheetView showGridLines="0" tabSelected="1" view="pageBreakPreview" topLeftCell="Z1" zoomScale="75" zoomScaleNormal="55" zoomScaleSheetLayoutView="75" workbookViewId="0">
      <selection activeCell="AQ1" sqref="AQ1:BF1"/>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50" t="s">
        <v>199</v>
      </c>
      <c r="AR1" s="351"/>
      <c r="AS1" s="351"/>
      <c r="AT1" s="351"/>
      <c r="AU1" s="351"/>
      <c r="AV1" s="351"/>
      <c r="AW1" s="351"/>
      <c r="AX1" s="351"/>
      <c r="AY1" s="351"/>
      <c r="AZ1" s="351"/>
      <c r="BA1" s="351"/>
      <c r="BB1" s="351"/>
      <c r="BC1" s="351"/>
      <c r="BD1" s="351"/>
      <c r="BE1" s="351"/>
      <c r="BF1" s="351"/>
      <c r="BG1" s="10" t="s">
        <v>2</v>
      </c>
    </row>
    <row r="2" spans="2:64" s="9" customFormat="1" ht="20.25" customHeight="1" x14ac:dyDescent="0.4">
      <c r="G2" s="8"/>
      <c r="J2" s="8"/>
      <c r="K2" s="8"/>
      <c r="M2" s="10"/>
      <c r="N2" s="10"/>
      <c r="O2" s="10"/>
      <c r="P2" s="10"/>
      <c r="Q2" s="10"/>
      <c r="R2" s="10"/>
      <c r="S2" s="10"/>
      <c r="T2" s="10"/>
      <c r="Y2" s="47" t="s">
        <v>29</v>
      </c>
      <c r="Z2" s="352">
        <v>2</v>
      </c>
      <c r="AA2" s="352"/>
      <c r="AB2" s="47" t="s">
        <v>30</v>
      </c>
      <c r="AC2" s="353">
        <f>IF(Z2=0,"",YEAR(DATE(2018+Z2,1,1)))</f>
        <v>2020</v>
      </c>
      <c r="AD2" s="353"/>
      <c r="AE2" s="48" t="s">
        <v>31</v>
      </c>
      <c r="AF2" s="48" t="s">
        <v>1</v>
      </c>
      <c r="AG2" s="352">
        <v>4</v>
      </c>
      <c r="AH2" s="352"/>
      <c r="AI2" s="48" t="s">
        <v>26</v>
      </c>
      <c r="AP2" s="10" t="s">
        <v>33</v>
      </c>
      <c r="AQ2" s="354" t="s">
        <v>214</v>
      </c>
      <c r="AR2" s="354"/>
      <c r="AS2" s="354"/>
      <c r="AT2" s="354"/>
      <c r="AU2" s="354"/>
      <c r="AV2" s="354"/>
      <c r="AW2" s="354"/>
      <c r="AX2" s="354"/>
      <c r="AY2" s="354"/>
      <c r="AZ2" s="354"/>
      <c r="BA2" s="354"/>
      <c r="BB2" s="354"/>
      <c r="BC2" s="354"/>
      <c r="BD2" s="354"/>
      <c r="BE2" s="354"/>
      <c r="BF2" s="354"/>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55" t="s">
        <v>170</v>
      </c>
      <c r="BC3" s="356"/>
      <c r="BD3" s="356"/>
      <c r="BE3" s="357"/>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0"/>
      <c r="C5" s="107"/>
      <c r="D5" s="107"/>
      <c r="E5" s="107"/>
      <c r="F5" s="107"/>
      <c r="G5" s="107"/>
      <c r="H5" s="117"/>
      <c r="I5" s="117"/>
      <c r="J5" s="117"/>
      <c r="K5" s="113"/>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31">
        <v>8</v>
      </c>
      <c r="AU5" s="232"/>
      <c r="AV5" s="2" t="s">
        <v>23</v>
      </c>
      <c r="AW5" s="6"/>
      <c r="AX5" s="231">
        <v>40</v>
      </c>
      <c r="AY5" s="232"/>
      <c r="AZ5" s="2" t="s">
        <v>24</v>
      </c>
      <c r="BA5" s="6"/>
      <c r="BB5" s="231">
        <v>160</v>
      </c>
      <c r="BC5" s="232"/>
      <c r="BD5" s="2" t="s">
        <v>25</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348">
        <f>DAY(EOMONTH(DATE(AC2,AG2,1),0))</f>
        <v>30</v>
      </c>
      <c r="BC7" s="349"/>
      <c r="BD7" s="103" t="s">
        <v>27</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118</v>
      </c>
      <c r="C9" s="113"/>
      <c r="D9" s="113"/>
      <c r="E9" s="113"/>
      <c r="F9" s="113"/>
      <c r="G9" s="113"/>
      <c r="H9" s="113"/>
      <c r="I9" s="113"/>
      <c r="J9" s="113"/>
      <c r="K9" s="113"/>
      <c r="L9" s="117"/>
      <c r="M9" s="117"/>
      <c r="N9" s="117"/>
      <c r="O9" s="113"/>
      <c r="P9" s="117"/>
      <c r="Q9" s="117"/>
      <c r="R9" s="117"/>
      <c r="S9" s="108"/>
      <c r="T9" s="358"/>
      <c r="U9" s="358"/>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
      <c r="B10" s="110" t="s">
        <v>116</v>
      </c>
      <c r="C10" s="107"/>
      <c r="D10" s="107"/>
      <c r="E10" s="107"/>
      <c r="F10" s="107"/>
      <c r="G10" s="107"/>
      <c r="H10" s="107"/>
      <c r="I10" s="107"/>
      <c r="J10" s="228">
        <v>0.29166666666666669</v>
      </c>
      <c r="K10" s="229"/>
      <c r="L10" s="230"/>
      <c r="M10" s="113" t="s">
        <v>17</v>
      </c>
      <c r="N10" s="228">
        <v>0.83333333333333337</v>
      </c>
      <c r="O10" s="229"/>
      <c r="P10" s="230"/>
      <c r="Q10" s="114"/>
      <c r="R10" s="107"/>
      <c r="S10" s="107"/>
      <c r="T10" s="107"/>
      <c r="U10" s="107"/>
      <c r="V10" s="105"/>
      <c r="W10" s="105"/>
      <c r="X10" s="105"/>
      <c r="Y10" s="105"/>
      <c r="Z10" s="114"/>
      <c r="AA10" s="107"/>
      <c r="AB10" s="107"/>
      <c r="AC10" s="114"/>
      <c r="AD10" s="114"/>
      <c r="AE10" s="114"/>
      <c r="AF10" s="123"/>
      <c r="AG10" s="116"/>
      <c r="AH10" s="106"/>
      <c r="AI10" s="107"/>
      <c r="AJ10" s="106"/>
      <c r="AK10" s="107"/>
      <c r="AL10" s="305">
        <v>2</v>
      </c>
      <c r="AM10" s="305"/>
      <c r="AN10" s="103" t="s">
        <v>196</v>
      </c>
      <c r="AO10" s="110"/>
      <c r="AP10" s="116"/>
      <c r="AR10" s="116"/>
      <c r="AS10" s="114"/>
      <c r="AT10" s="108" t="s">
        <v>193</v>
      </c>
      <c r="AU10" s="231">
        <v>9</v>
      </c>
      <c r="AV10" s="232"/>
      <c r="AW10" s="103" t="s">
        <v>112</v>
      </c>
      <c r="AX10" s="105"/>
      <c r="AY10" s="114" t="s">
        <v>113</v>
      </c>
      <c r="AZ10" s="116"/>
      <c r="BA10" s="116"/>
      <c r="BB10" s="114"/>
      <c r="BC10" s="305"/>
      <c r="BD10" s="305"/>
      <c r="BE10" s="103" t="s">
        <v>112</v>
      </c>
      <c r="BF10" s="103"/>
      <c r="BG10" s="105"/>
      <c r="BJ10" s="10"/>
      <c r="BK10" s="10"/>
      <c r="BL10" s="10"/>
    </row>
    <row r="11" spans="2:64" s="9" customFormat="1" ht="21" customHeight="1" x14ac:dyDescent="0.15">
      <c r="B11" s="110" t="s">
        <v>117</v>
      </c>
      <c r="C11" s="107"/>
      <c r="D11" s="107"/>
      <c r="E11" s="107"/>
      <c r="F11" s="107"/>
      <c r="G11" s="107"/>
      <c r="H11" s="107"/>
      <c r="I11" s="107"/>
      <c r="J11" s="228">
        <v>0.83333333333333337</v>
      </c>
      <c r="K11" s="229"/>
      <c r="L11" s="230"/>
      <c r="M11" s="113" t="s">
        <v>17</v>
      </c>
      <c r="N11" s="228">
        <v>0.29166666666666669</v>
      </c>
      <c r="O11" s="229"/>
      <c r="P11" s="230"/>
      <c r="Q11" s="124"/>
      <c r="R11" s="124"/>
      <c r="S11" s="124"/>
      <c r="T11" s="124"/>
      <c r="U11" s="124"/>
      <c r="V11" s="124"/>
      <c r="W11" s="105"/>
      <c r="X11" s="105"/>
      <c r="Y11" s="105"/>
      <c r="Z11" s="113"/>
      <c r="AA11" s="124"/>
      <c r="AB11" s="124"/>
      <c r="AC11" s="113"/>
      <c r="AD11" s="116"/>
      <c r="AE11" s="116"/>
      <c r="AF11" s="119"/>
      <c r="AG11" s="110"/>
      <c r="AH11" s="106"/>
      <c r="AI11" s="107"/>
      <c r="AJ11" s="106"/>
      <c r="AK11" s="107"/>
      <c r="AL11" s="305">
        <v>1</v>
      </c>
      <c r="AM11" s="305"/>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305">
        <v>9</v>
      </c>
      <c r="BD12" s="305"/>
      <c r="BE12" s="103" t="s">
        <v>112</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318" t="s">
        <v>21</v>
      </c>
      <c r="C14" s="321" t="s">
        <v>120</v>
      </c>
      <c r="D14" s="322"/>
      <c r="E14" s="323"/>
      <c r="F14" s="40"/>
      <c r="G14" s="330" t="s">
        <v>121</v>
      </c>
      <c r="H14" s="333" t="s">
        <v>122</v>
      </c>
      <c r="I14" s="322"/>
      <c r="J14" s="322"/>
      <c r="K14" s="323"/>
      <c r="L14" s="333" t="s">
        <v>123</v>
      </c>
      <c r="M14" s="322"/>
      <c r="N14" s="323"/>
      <c r="O14" s="333" t="s">
        <v>119</v>
      </c>
      <c r="P14" s="322"/>
      <c r="Q14" s="322"/>
      <c r="R14" s="322"/>
      <c r="S14" s="342"/>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36" t="str">
        <f>IF(BB3="計画","(12)1～4週目の勤務時間数合計","(12)1か月の勤務時間数　合計")</f>
        <v>(12)1～4週目の勤務時間数合計</v>
      </c>
      <c r="AZ14" s="337"/>
      <c r="BA14" s="321" t="s">
        <v>125</v>
      </c>
      <c r="BB14" s="342"/>
      <c r="BC14" s="321" t="s">
        <v>141</v>
      </c>
      <c r="BD14" s="322"/>
      <c r="BE14" s="322"/>
      <c r="BF14" s="322"/>
      <c r="BG14" s="342"/>
    </row>
    <row r="15" spans="2:64" ht="20.25" customHeight="1" x14ac:dyDescent="0.4">
      <c r="B15" s="319"/>
      <c r="C15" s="324"/>
      <c r="D15" s="325"/>
      <c r="E15" s="326"/>
      <c r="F15" s="39"/>
      <c r="G15" s="331"/>
      <c r="H15" s="334"/>
      <c r="I15" s="325"/>
      <c r="J15" s="325"/>
      <c r="K15" s="326"/>
      <c r="L15" s="334"/>
      <c r="M15" s="325"/>
      <c r="N15" s="326"/>
      <c r="O15" s="334"/>
      <c r="P15" s="325"/>
      <c r="Q15" s="325"/>
      <c r="R15" s="325"/>
      <c r="S15" s="343"/>
      <c r="T15" s="345" t="s">
        <v>11</v>
      </c>
      <c r="U15" s="345"/>
      <c r="V15" s="345"/>
      <c r="W15" s="345"/>
      <c r="X15" s="345"/>
      <c r="Y15" s="345"/>
      <c r="Z15" s="346"/>
      <c r="AA15" s="347" t="s">
        <v>12</v>
      </c>
      <c r="AB15" s="345"/>
      <c r="AC15" s="345"/>
      <c r="AD15" s="345"/>
      <c r="AE15" s="345"/>
      <c r="AF15" s="345"/>
      <c r="AG15" s="346"/>
      <c r="AH15" s="347" t="s">
        <v>13</v>
      </c>
      <c r="AI15" s="345"/>
      <c r="AJ15" s="345"/>
      <c r="AK15" s="345"/>
      <c r="AL15" s="345"/>
      <c r="AM15" s="345"/>
      <c r="AN15" s="346"/>
      <c r="AO15" s="347" t="s">
        <v>14</v>
      </c>
      <c r="AP15" s="345"/>
      <c r="AQ15" s="345"/>
      <c r="AR15" s="345"/>
      <c r="AS15" s="345"/>
      <c r="AT15" s="345"/>
      <c r="AU15" s="346"/>
      <c r="AV15" s="347" t="s">
        <v>15</v>
      </c>
      <c r="AW15" s="345"/>
      <c r="AX15" s="345"/>
      <c r="AY15" s="338"/>
      <c r="AZ15" s="339"/>
      <c r="BA15" s="324"/>
      <c r="BB15" s="343"/>
      <c r="BC15" s="324"/>
      <c r="BD15" s="325"/>
      <c r="BE15" s="325"/>
      <c r="BF15" s="325"/>
      <c r="BG15" s="343"/>
    </row>
    <row r="16" spans="2:64" ht="20.25" customHeight="1" x14ac:dyDescent="0.4">
      <c r="B16" s="319"/>
      <c r="C16" s="324"/>
      <c r="D16" s="325"/>
      <c r="E16" s="326"/>
      <c r="F16" s="39"/>
      <c r="G16" s="331"/>
      <c r="H16" s="334"/>
      <c r="I16" s="325"/>
      <c r="J16" s="325"/>
      <c r="K16" s="326"/>
      <c r="L16" s="334"/>
      <c r="M16" s="325"/>
      <c r="N16" s="326"/>
      <c r="O16" s="334"/>
      <c r="P16" s="325"/>
      <c r="Q16" s="325"/>
      <c r="R16" s="325"/>
      <c r="S16" s="343"/>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38"/>
      <c r="AZ16" s="339"/>
      <c r="BA16" s="324"/>
      <c r="BB16" s="343"/>
      <c r="BC16" s="324"/>
      <c r="BD16" s="325"/>
      <c r="BE16" s="325"/>
      <c r="BF16" s="325"/>
      <c r="BG16" s="343"/>
    </row>
    <row r="17" spans="2:59" ht="20.25" hidden="1" customHeight="1" x14ac:dyDescent="0.4">
      <c r="B17" s="319"/>
      <c r="C17" s="324"/>
      <c r="D17" s="325"/>
      <c r="E17" s="326"/>
      <c r="F17" s="39"/>
      <c r="G17" s="331"/>
      <c r="H17" s="334"/>
      <c r="I17" s="325"/>
      <c r="J17" s="325"/>
      <c r="K17" s="326"/>
      <c r="L17" s="334"/>
      <c r="M17" s="325"/>
      <c r="N17" s="326"/>
      <c r="O17" s="334"/>
      <c r="P17" s="325"/>
      <c r="Q17" s="325"/>
      <c r="R17" s="325"/>
      <c r="S17" s="343"/>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38"/>
      <c r="AZ17" s="339"/>
      <c r="BA17" s="324"/>
      <c r="BB17" s="343"/>
      <c r="BC17" s="324"/>
      <c r="BD17" s="325"/>
      <c r="BE17" s="325"/>
      <c r="BF17" s="325"/>
      <c r="BG17" s="343"/>
    </row>
    <row r="18" spans="2:59" ht="20.25" customHeight="1" thickBot="1" x14ac:dyDescent="0.45">
      <c r="B18" s="320"/>
      <c r="C18" s="327"/>
      <c r="D18" s="328"/>
      <c r="E18" s="329"/>
      <c r="F18" s="41"/>
      <c r="G18" s="332"/>
      <c r="H18" s="335"/>
      <c r="I18" s="328"/>
      <c r="J18" s="328"/>
      <c r="K18" s="329"/>
      <c r="L18" s="335"/>
      <c r="M18" s="328"/>
      <c r="N18" s="329"/>
      <c r="O18" s="335"/>
      <c r="P18" s="328"/>
      <c r="Q18" s="328"/>
      <c r="R18" s="328"/>
      <c r="S18" s="344"/>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0"/>
      <c r="AZ18" s="341"/>
      <c r="BA18" s="327"/>
      <c r="BB18" s="344"/>
      <c r="BC18" s="327"/>
      <c r="BD18" s="328"/>
      <c r="BE18" s="328"/>
      <c r="BF18" s="328"/>
      <c r="BG18" s="344"/>
    </row>
    <row r="19" spans="2:59" ht="20.25" customHeight="1" x14ac:dyDescent="0.4">
      <c r="B19" s="68"/>
      <c r="C19" s="359"/>
      <c r="D19" s="360"/>
      <c r="E19" s="361"/>
      <c r="F19" s="184"/>
      <c r="G19" s="362" t="s">
        <v>230</v>
      </c>
      <c r="H19" s="363"/>
      <c r="I19" s="360"/>
      <c r="J19" s="360"/>
      <c r="K19" s="361"/>
      <c r="L19" s="364" t="s">
        <v>134</v>
      </c>
      <c r="M19" s="316"/>
      <c r="N19" s="365"/>
      <c r="O19" s="72" t="s">
        <v>18</v>
      </c>
      <c r="P19" s="26"/>
      <c r="Q19" s="26"/>
      <c r="R19" s="24"/>
      <c r="S19" s="73"/>
      <c r="T19" s="185" t="s">
        <v>68</v>
      </c>
      <c r="U19" s="185" t="s">
        <v>68</v>
      </c>
      <c r="V19" s="185" t="s">
        <v>68</v>
      </c>
      <c r="W19" s="185" t="s">
        <v>44</v>
      </c>
      <c r="X19" s="185" t="s">
        <v>68</v>
      </c>
      <c r="Y19" s="185" t="s">
        <v>68</v>
      </c>
      <c r="Z19" s="186" t="s">
        <v>44</v>
      </c>
      <c r="AA19" s="187" t="s">
        <v>68</v>
      </c>
      <c r="AB19" s="185" t="s">
        <v>68</v>
      </c>
      <c r="AC19" s="185" t="s">
        <v>44</v>
      </c>
      <c r="AD19" s="185" t="s">
        <v>68</v>
      </c>
      <c r="AE19" s="185" t="s">
        <v>68</v>
      </c>
      <c r="AF19" s="185" t="s">
        <v>44</v>
      </c>
      <c r="AG19" s="186" t="s">
        <v>68</v>
      </c>
      <c r="AH19" s="187" t="s">
        <v>44</v>
      </c>
      <c r="AI19" s="185" t="s">
        <v>68</v>
      </c>
      <c r="AJ19" s="185" t="s">
        <v>68</v>
      </c>
      <c r="AK19" s="185" t="s">
        <v>68</v>
      </c>
      <c r="AL19" s="185" t="s">
        <v>68</v>
      </c>
      <c r="AM19" s="185" t="s">
        <v>68</v>
      </c>
      <c r="AN19" s="186" t="s">
        <v>44</v>
      </c>
      <c r="AO19" s="187" t="s">
        <v>44</v>
      </c>
      <c r="AP19" s="185" t="s">
        <v>68</v>
      </c>
      <c r="AQ19" s="185" t="s">
        <v>68</v>
      </c>
      <c r="AR19" s="185" t="s">
        <v>68</v>
      </c>
      <c r="AS19" s="185" t="s">
        <v>68</v>
      </c>
      <c r="AT19" s="185" t="s">
        <v>68</v>
      </c>
      <c r="AU19" s="186" t="s">
        <v>44</v>
      </c>
      <c r="AV19" s="187"/>
      <c r="AW19" s="185"/>
      <c r="AX19" s="185"/>
      <c r="AY19" s="311"/>
      <c r="AZ19" s="312"/>
      <c r="BA19" s="313"/>
      <c r="BB19" s="314"/>
      <c r="BC19" s="315" t="s">
        <v>231</v>
      </c>
      <c r="BD19" s="316"/>
      <c r="BE19" s="316"/>
      <c r="BF19" s="316"/>
      <c r="BG19" s="317"/>
    </row>
    <row r="20" spans="2:59" ht="20.25" customHeight="1" x14ac:dyDescent="0.4">
      <c r="B20" s="69">
        <v>1</v>
      </c>
      <c r="C20" s="248" t="s">
        <v>93</v>
      </c>
      <c r="D20" s="249"/>
      <c r="E20" s="250"/>
      <c r="F20" s="188"/>
      <c r="G20" s="265"/>
      <c r="H20" s="251" t="s">
        <v>95</v>
      </c>
      <c r="I20" s="249"/>
      <c r="J20" s="249"/>
      <c r="K20" s="250"/>
      <c r="L20" s="269"/>
      <c r="M20" s="246"/>
      <c r="N20" s="270"/>
      <c r="O20" s="27" t="s">
        <v>86</v>
      </c>
      <c r="P20" s="28"/>
      <c r="Q20" s="28"/>
      <c r="R20" s="23"/>
      <c r="S20" s="74"/>
      <c r="T20" s="163">
        <f>IF(T19="","",VLOOKUP(T19,'【記載例】シフト記号表（勤務時間帯）'!$C$5:$W$46,21,FALSE))</f>
        <v>4</v>
      </c>
      <c r="U20" s="164">
        <f>IF(U19="","",VLOOKUP(U19,'【記載例】シフト記号表（勤務時間帯）'!$C$5:$W$46,21,FALSE))</f>
        <v>4</v>
      </c>
      <c r="V20" s="164">
        <f>IF(V19="","",VLOOKUP(V19,'【記載例】シフト記号表（勤務時間帯）'!$C$5:$W$46,21,FALSE))</f>
        <v>4</v>
      </c>
      <c r="W20" s="164" t="str">
        <f>IF(W19="","",VLOOKUP(W19,'【記載例】シフト記号表（勤務時間帯）'!$C$5:$W$46,21,FALSE))</f>
        <v>-</v>
      </c>
      <c r="X20" s="164">
        <f>IF(X19="","",VLOOKUP(X19,'【記載例】シフト記号表（勤務時間帯）'!$C$5:$W$46,21,FALSE))</f>
        <v>4</v>
      </c>
      <c r="Y20" s="164">
        <f>IF(Y19="","",VLOOKUP(Y19,'【記載例】シフト記号表（勤務時間帯）'!$C$5:$W$46,21,FALSE))</f>
        <v>4</v>
      </c>
      <c r="Z20" s="165" t="str">
        <f>IF(Z19="","",VLOOKUP(Z19,'【記載例】シフト記号表（勤務時間帯）'!$C$5:$W$46,21,FALSE))</f>
        <v>-</v>
      </c>
      <c r="AA20" s="163">
        <f>IF(AA19="","",VLOOKUP(AA19,'【記載例】シフト記号表（勤務時間帯）'!$C$5:$W$46,21,FALSE))</f>
        <v>4</v>
      </c>
      <c r="AB20" s="164">
        <f>IF(AB19="","",VLOOKUP(AB19,'【記載例】シフト記号表（勤務時間帯）'!$C$5:$W$46,21,FALSE))</f>
        <v>4</v>
      </c>
      <c r="AC20" s="164" t="str">
        <f>IF(AC19="","",VLOOKUP(AC19,'【記載例】シフト記号表（勤務時間帯）'!$C$5:$W$46,21,FALSE))</f>
        <v>-</v>
      </c>
      <c r="AD20" s="164">
        <f>IF(AD19="","",VLOOKUP(AD19,'【記載例】シフト記号表（勤務時間帯）'!$C$5:$W$46,21,FALSE))</f>
        <v>4</v>
      </c>
      <c r="AE20" s="164">
        <f>IF(AE19="","",VLOOKUP(AE19,'【記載例】シフト記号表（勤務時間帯）'!$C$5:$W$46,21,FALSE))</f>
        <v>4</v>
      </c>
      <c r="AF20" s="164" t="str">
        <f>IF(AF19="","",VLOOKUP(AF19,'【記載例】シフト記号表（勤務時間帯）'!$C$5:$W$46,21,FALSE))</f>
        <v>-</v>
      </c>
      <c r="AG20" s="165">
        <f>IF(AG19="","",VLOOKUP(AG19,'【記載例】シフト記号表（勤務時間帯）'!$C$5:$W$46,21,FALSE))</f>
        <v>4</v>
      </c>
      <c r="AH20" s="163" t="str">
        <f>IF(AH19="","",VLOOKUP(AH19,'【記載例】シフト記号表（勤務時間帯）'!$C$5:$W$46,21,FALSE))</f>
        <v>-</v>
      </c>
      <c r="AI20" s="164">
        <f>IF(AI19="","",VLOOKUP(AI19,'【記載例】シフト記号表（勤務時間帯）'!$C$5:$W$46,21,FALSE))</f>
        <v>4</v>
      </c>
      <c r="AJ20" s="164">
        <f>IF(AJ19="","",VLOOKUP(AJ19,'【記載例】シフト記号表（勤務時間帯）'!$C$5:$W$46,21,FALSE))</f>
        <v>4</v>
      </c>
      <c r="AK20" s="164">
        <f>IF(AK19="","",VLOOKUP(AK19,'【記載例】シフト記号表（勤務時間帯）'!$C$5:$W$46,21,FALSE))</f>
        <v>4</v>
      </c>
      <c r="AL20" s="164">
        <f>IF(AL19="","",VLOOKUP(AL19,'【記載例】シフト記号表（勤務時間帯）'!$C$5:$W$46,21,FALSE))</f>
        <v>4</v>
      </c>
      <c r="AM20" s="164">
        <f>IF(AM19="","",VLOOKUP(AM19,'【記載例】シフト記号表（勤務時間帯）'!$C$5:$W$46,21,FALSE))</f>
        <v>4</v>
      </c>
      <c r="AN20" s="165" t="str">
        <f>IF(AN19="","",VLOOKUP(AN19,'【記載例】シフト記号表（勤務時間帯）'!$C$5:$W$46,21,FALSE))</f>
        <v>-</v>
      </c>
      <c r="AO20" s="163" t="str">
        <f>IF(AO19="","",VLOOKUP(AO19,'【記載例】シフト記号表（勤務時間帯）'!$C$5:$W$46,21,FALSE))</f>
        <v>-</v>
      </c>
      <c r="AP20" s="164">
        <f>IF(AP19="","",VLOOKUP(AP19,'【記載例】シフト記号表（勤務時間帯）'!$C$5:$W$46,21,FALSE))</f>
        <v>4</v>
      </c>
      <c r="AQ20" s="164">
        <f>IF(AQ19="","",VLOOKUP(AQ19,'【記載例】シフト記号表（勤務時間帯）'!$C$5:$W$46,21,FALSE))</f>
        <v>4</v>
      </c>
      <c r="AR20" s="164">
        <f>IF(AR19="","",VLOOKUP(AR19,'【記載例】シフト記号表（勤務時間帯）'!$C$5:$W$46,21,FALSE))</f>
        <v>4</v>
      </c>
      <c r="AS20" s="164">
        <f>IF(AS19="","",VLOOKUP(AS19,'【記載例】シフト記号表（勤務時間帯）'!$C$5:$W$46,21,FALSE))</f>
        <v>4</v>
      </c>
      <c r="AT20" s="164">
        <f>IF(AT19="","",VLOOKUP(AT19,'【記載例】シフト記号表（勤務時間帯）'!$C$5:$W$46,21,FALSE))</f>
        <v>4</v>
      </c>
      <c r="AU20" s="165" t="str">
        <f>IF(AU19="","",VLOOKUP(AU19,'【記載例】シフト記号表（勤務時間帯）'!$C$5:$W$46,21,FALSE))</f>
        <v>-</v>
      </c>
      <c r="AV20" s="163" t="str">
        <f>IF(AV19="","",VLOOKUP(AV19,'【記載例】シフト記号表（勤務時間帯）'!$C$5:$W$46,21,FALSE))</f>
        <v/>
      </c>
      <c r="AW20" s="164" t="str">
        <f>IF(AW19="","",VLOOKUP(AW19,'【記載例】シフト記号表（勤務時間帯）'!$C$5:$W$46,21,FALSE))</f>
        <v/>
      </c>
      <c r="AX20" s="166" t="str">
        <f>IF(AX19="","",VLOOKUP(AX19,'【記載例】シフト記号表（勤務時間帯）'!$C$5:$W$46,21,FALSE))</f>
        <v/>
      </c>
      <c r="AY20" s="252">
        <f>IF($BB$3="計画",SUM(T20:AU20),IF($BB$3="実績",SUM(T20:AX20),""))</f>
        <v>80</v>
      </c>
      <c r="AZ20" s="253"/>
      <c r="BA20" s="254">
        <f>IF($BB$3="計画",AY20/4,IF($BB$3="実績",(AY20/($BB$7/7)),""))</f>
        <v>20</v>
      </c>
      <c r="BB20" s="255"/>
      <c r="BC20" s="245"/>
      <c r="BD20" s="246"/>
      <c r="BE20" s="246"/>
      <c r="BF20" s="246"/>
      <c r="BG20" s="247"/>
    </row>
    <row r="21" spans="2:59" ht="20.25" customHeight="1" x14ac:dyDescent="0.4">
      <c r="B21" s="70"/>
      <c r="C21" s="285"/>
      <c r="D21" s="286"/>
      <c r="E21" s="287"/>
      <c r="F21" s="189" t="str">
        <f>C20</f>
        <v>管理者</v>
      </c>
      <c r="G21" s="289"/>
      <c r="H21" s="288"/>
      <c r="I21" s="286"/>
      <c r="J21" s="286"/>
      <c r="K21" s="287"/>
      <c r="L21" s="290"/>
      <c r="M21" s="283"/>
      <c r="N21" s="291"/>
      <c r="O21" s="29" t="s">
        <v>87</v>
      </c>
      <c r="P21" s="30"/>
      <c r="Q21" s="30"/>
      <c r="R21" s="21"/>
      <c r="S21" s="75"/>
      <c r="T21" s="167" t="str">
        <f>IF(T19="","",VLOOKUP(T19,'【記載例】シフト記号表（勤務時間帯）'!$C$5:$Y$46,23,FALSE))</f>
        <v>-</v>
      </c>
      <c r="U21" s="168" t="str">
        <f>IF(U19="","",VLOOKUP(U19,'【記載例】シフト記号表（勤務時間帯）'!$C$5:$Y$46,23,FALSE))</f>
        <v>-</v>
      </c>
      <c r="V21" s="168" t="str">
        <f>IF(V19="","",VLOOKUP(V19,'【記載例】シフト記号表（勤務時間帯）'!$C$5:$Y$46,23,FALSE))</f>
        <v>-</v>
      </c>
      <c r="W21" s="168" t="str">
        <f>IF(W19="","",VLOOKUP(W19,'【記載例】シフト記号表（勤務時間帯）'!$C$5:$Y$46,23,FALSE))</f>
        <v>-</v>
      </c>
      <c r="X21" s="168" t="str">
        <f>IF(X19="","",VLOOKUP(X19,'【記載例】シフト記号表（勤務時間帯）'!$C$5:$Y$46,23,FALSE))</f>
        <v>-</v>
      </c>
      <c r="Y21" s="168" t="str">
        <f>IF(Y19="","",VLOOKUP(Y19,'【記載例】シフト記号表（勤務時間帯）'!$C$5:$Y$46,23,FALSE))</f>
        <v>-</v>
      </c>
      <c r="Z21" s="169" t="str">
        <f>IF(Z19="","",VLOOKUP(Z19,'【記載例】シフト記号表（勤務時間帯）'!$C$5:$Y$46,23,FALSE))</f>
        <v>-</v>
      </c>
      <c r="AA21" s="167" t="str">
        <f>IF(AA19="","",VLOOKUP(AA19,'【記載例】シフト記号表（勤務時間帯）'!$C$5:$Y$46,23,FALSE))</f>
        <v>-</v>
      </c>
      <c r="AB21" s="168" t="str">
        <f>IF(AB19="","",VLOOKUP(AB19,'【記載例】シフト記号表（勤務時間帯）'!$C$5:$Y$46,23,FALSE))</f>
        <v>-</v>
      </c>
      <c r="AC21" s="168" t="str">
        <f>IF(AC19="","",VLOOKUP(AC19,'【記載例】シフト記号表（勤務時間帯）'!$C$5:$Y$46,23,FALSE))</f>
        <v>-</v>
      </c>
      <c r="AD21" s="168" t="str">
        <f>IF(AD19="","",VLOOKUP(AD19,'【記載例】シフト記号表（勤務時間帯）'!$C$5:$Y$46,23,FALSE))</f>
        <v>-</v>
      </c>
      <c r="AE21" s="168" t="str">
        <f>IF(AE19="","",VLOOKUP(AE19,'【記載例】シフト記号表（勤務時間帯）'!$C$5:$Y$46,23,FALSE))</f>
        <v>-</v>
      </c>
      <c r="AF21" s="168" t="str">
        <f>IF(AF19="","",VLOOKUP(AF19,'【記載例】シフト記号表（勤務時間帯）'!$C$5:$Y$46,23,FALSE))</f>
        <v>-</v>
      </c>
      <c r="AG21" s="169" t="str">
        <f>IF(AG19="","",VLOOKUP(AG19,'【記載例】シフト記号表（勤務時間帯）'!$C$5:$Y$46,23,FALSE))</f>
        <v>-</v>
      </c>
      <c r="AH21" s="167" t="str">
        <f>IF(AH19="","",VLOOKUP(AH19,'【記載例】シフト記号表（勤務時間帯）'!$C$5:$Y$46,23,FALSE))</f>
        <v>-</v>
      </c>
      <c r="AI21" s="168" t="str">
        <f>IF(AI19="","",VLOOKUP(AI19,'【記載例】シフト記号表（勤務時間帯）'!$C$5:$Y$46,23,FALSE))</f>
        <v>-</v>
      </c>
      <c r="AJ21" s="168" t="str">
        <f>IF(AJ19="","",VLOOKUP(AJ19,'【記載例】シフト記号表（勤務時間帯）'!$C$5:$Y$46,23,FALSE))</f>
        <v>-</v>
      </c>
      <c r="AK21" s="168" t="str">
        <f>IF(AK19="","",VLOOKUP(AK19,'【記載例】シフト記号表（勤務時間帯）'!$C$5:$Y$46,23,FALSE))</f>
        <v>-</v>
      </c>
      <c r="AL21" s="168" t="str">
        <f>IF(AL19="","",VLOOKUP(AL19,'【記載例】シフト記号表（勤務時間帯）'!$C$5:$Y$46,23,FALSE))</f>
        <v>-</v>
      </c>
      <c r="AM21" s="168" t="str">
        <f>IF(AM19="","",VLOOKUP(AM19,'【記載例】シフト記号表（勤務時間帯）'!$C$5:$Y$46,23,FALSE))</f>
        <v>-</v>
      </c>
      <c r="AN21" s="169" t="str">
        <f>IF(AN19="","",VLOOKUP(AN19,'【記載例】シフト記号表（勤務時間帯）'!$C$5:$Y$46,23,FALSE))</f>
        <v>-</v>
      </c>
      <c r="AO21" s="167" t="str">
        <f>IF(AO19="","",VLOOKUP(AO19,'【記載例】シフト記号表（勤務時間帯）'!$C$5:$Y$46,23,FALSE))</f>
        <v>-</v>
      </c>
      <c r="AP21" s="168" t="str">
        <f>IF(AP19="","",VLOOKUP(AP19,'【記載例】シフト記号表（勤務時間帯）'!$C$5:$Y$46,23,FALSE))</f>
        <v>-</v>
      </c>
      <c r="AQ21" s="168" t="str">
        <f>IF(AQ19="","",VLOOKUP(AQ19,'【記載例】シフト記号表（勤務時間帯）'!$C$5:$Y$46,23,FALSE))</f>
        <v>-</v>
      </c>
      <c r="AR21" s="168" t="str">
        <f>IF(AR19="","",VLOOKUP(AR19,'【記載例】シフト記号表（勤務時間帯）'!$C$5:$Y$46,23,FALSE))</f>
        <v>-</v>
      </c>
      <c r="AS21" s="168" t="str">
        <f>IF(AS19="","",VLOOKUP(AS19,'【記載例】シフト記号表（勤務時間帯）'!$C$5:$Y$46,23,FALSE))</f>
        <v>-</v>
      </c>
      <c r="AT21" s="168" t="str">
        <f>IF(AT19="","",VLOOKUP(AT19,'【記載例】シフト記号表（勤務時間帯）'!$C$5:$Y$46,23,FALSE))</f>
        <v>-</v>
      </c>
      <c r="AU21" s="169" t="str">
        <f>IF(AU19="","",VLOOKUP(AU19,'【記載例】シフト記号表（勤務時間帯）'!$C$5:$Y$46,23,FALSE))</f>
        <v>-</v>
      </c>
      <c r="AV21" s="167" t="str">
        <f>IF(AV19="","",VLOOKUP(AV19,'【記載例】シフト記号表（勤務時間帯）'!$C$5:$Y$46,23,FALSE))</f>
        <v/>
      </c>
      <c r="AW21" s="168" t="str">
        <f>IF(AW19="","",VLOOKUP(AW19,'【記載例】シフト記号表（勤務時間帯）'!$C$5:$Y$46,23,FALSE))</f>
        <v/>
      </c>
      <c r="AX21" s="170" t="str">
        <f>IF(AX19="","",VLOOKUP(AX19,'【記載例】シフト記号表（勤務時間帯）'!$C$5:$Y$46,23,FALSE))</f>
        <v/>
      </c>
      <c r="AY21" s="260">
        <f>IF($BB$3="計画",SUM(T21:AU21),IF($BB$3="実績",SUM(T21:AX21),""))</f>
        <v>0</v>
      </c>
      <c r="AZ21" s="261"/>
      <c r="BA21" s="262">
        <f>IF($BB$3="計画",AY21/4,IF($BB$3="実績",(AY21/($BB$7/7)),""))</f>
        <v>0</v>
      </c>
      <c r="BB21" s="263"/>
      <c r="BC21" s="282"/>
      <c r="BD21" s="283"/>
      <c r="BE21" s="283"/>
      <c r="BF21" s="283"/>
      <c r="BG21" s="284"/>
    </row>
    <row r="22" spans="2:59" ht="20.25" customHeight="1" x14ac:dyDescent="0.4">
      <c r="B22" s="71"/>
      <c r="C22" s="306"/>
      <c r="D22" s="307"/>
      <c r="E22" s="308"/>
      <c r="F22" s="190"/>
      <c r="G22" s="309" t="s">
        <v>135</v>
      </c>
      <c r="H22" s="310"/>
      <c r="I22" s="307"/>
      <c r="J22" s="307"/>
      <c r="K22" s="308"/>
      <c r="L22" s="267" t="s">
        <v>171</v>
      </c>
      <c r="M22" s="243"/>
      <c r="N22" s="268"/>
      <c r="O22" s="25" t="s">
        <v>18</v>
      </c>
      <c r="P22" s="31"/>
      <c r="Q22" s="31"/>
      <c r="R22" s="19"/>
      <c r="S22" s="76"/>
      <c r="T22" s="191" t="s">
        <v>54</v>
      </c>
      <c r="U22" s="192" t="s">
        <v>54</v>
      </c>
      <c r="V22" s="192" t="s">
        <v>54</v>
      </c>
      <c r="W22" s="192" t="s">
        <v>44</v>
      </c>
      <c r="X22" s="192" t="s">
        <v>44</v>
      </c>
      <c r="Y22" s="192" t="s">
        <v>54</v>
      </c>
      <c r="Z22" s="193" t="s">
        <v>54</v>
      </c>
      <c r="AA22" s="191" t="s">
        <v>44</v>
      </c>
      <c r="AB22" s="192" t="s">
        <v>54</v>
      </c>
      <c r="AC22" s="192" t="s">
        <v>54</v>
      </c>
      <c r="AD22" s="192" t="s">
        <v>54</v>
      </c>
      <c r="AE22" s="192" t="s">
        <v>217</v>
      </c>
      <c r="AF22" s="192" t="s">
        <v>44</v>
      </c>
      <c r="AG22" s="193" t="s">
        <v>54</v>
      </c>
      <c r="AH22" s="191" t="s">
        <v>54</v>
      </c>
      <c r="AI22" s="192" t="s">
        <v>54</v>
      </c>
      <c r="AJ22" s="192" t="s">
        <v>44</v>
      </c>
      <c r="AK22" s="192" t="s">
        <v>44</v>
      </c>
      <c r="AL22" s="192" t="s">
        <v>54</v>
      </c>
      <c r="AM22" s="192" t="s">
        <v>54</v>
      </c>
      <c r="AN22" s="193" t="s">
        <v>54</v>
      </c>
      <c r="AO22" s="191" t="s">
        <v>54</v>
      </c>
      <c r="AP22" s="192" t="s">
        <v>44</v>
      </c>
      <c r="AQ22" s="192" t="s">
        <v>54</v>
      </c>
      <c r="AR22" s="192" t="s">
        <v>217</v>
      </c>
      <c r="AS22" s="192" t="s">
        <v>54</v>
      </c>
      <c r="AT22" s="192" t="s">
        <v>44</v>
      </c>
      <c r="AU22" s="193" t="s">
        <v>54</v>
      </c>
      <c r="AV22" s="191"/>
      <c r="AW22" s="192"/>
      <c r="AX22" s="192"/>
      <c r="AY22" s="274"/>
      <c r="AZ22" s="275"/>
      <c r="BA22" s="276"/>
      <c r="BB22" s="277"/>
      <c r="BC22" s="242"/>
      <c r="BD22" s="243"/>
      <c r="BE22" s="243"/>
      <c r="BF22" s="243"/>
      <c r="BG22" s="244"/>
    </row>
    <row r="23" spans="2:59" ht="20.25" customHeight="1" x14ac:dyDescent="0.4">
      <c r="B23" s="69">
        <f>B20+1</f>
        <v>2</v>
      </c>
      <c r="C23" s="248" t="s">
        <v>99</v>
      </c>
      <c r="D23" s="249"/>
      <c r="E23" s="250"/>
      <c r="F23" s="188"/>
      <c r="G23" s="265"/>
      <c r="H23" s="251" t="s">
        <v>94</v>
      </c>
      <c r="I23" s="249"/>
      <c r="J23" s="249"/>
      <c r="K23" s="250"/>
      <c r="L23" s="269"/>
      <c r="M23" s="246"/>
      <c r="N23" s="270"/>
      <c r="O23" s="27" t="s">
        <v>86</v>
      </c>
      <c r="P23" s="28"/>
      <c r="Q23" s="28"/>
      <c r="R23" s="23"/>
      <c r="S23" s="74"/>
      <c r="T23" s="163">
        <f>IF(T22="","",VLOOKUP(T22,'【記載例】シフト記号表（勤務時間帯）'!$C$5:$W$46,21,FALSE))</f>
        <v>7.9999999999999982</v>
      </c>
      <c r="U23" s="164">
        <f>IF(U22="","",VLOOKUP(U22,'【記載例】シフト記号表（勤務時間帯）'!$C$5:$W$46,21,FALSE))</f>
        <v>7.9999999999999982</v>
      </c>
      <c r="V23" s="164">
        <f>IF(V22="","",VLOOKUP(V22,'【記載例】シフト記号表（勤務時間帯）'!$C$5:$W$46,21,FALSE))</f>
        <v>7.9999999999999982</v>
      </c>
      <c r="W23" s="164" t="str">
        <f>IF(W22="","",VLOOKUP(W22,'【記載例】シフト記号表（勤務時間帯）'!$C$5:$W$46,21,FALSE))</f>
        <v>-</v>
      </c>
      <c r="X23" s="164" t="str">
        <f>IF(X22="","",VLOOKUP(X22,'【記載例】シフト記号表（勤務時間帯）'!$C$5:$W$46,21,FALSE))</f>
        <v>-</v>
      </c>
      <c r="Y23" s="164">
        <f>IF(Y22="","",VLOOKUP(Y22,'【記載例】シフト記号表（勤務時間帯）'!$C$5:$W$46,21,FALSE))</f>
        <v>7.9999999999999982</v>
      </c>
      <c r="Z23" s="165">
        <f>IF(Z22="","",VLOOKUP(Z22,'【記載例】シフト記号表（勤務時間帯）'!$C$5:$W$46,21,FALSE))</f>
        <v>7.9999999999999982</v>
      </c>
      <c r="AA23" s="163" t="str">
        <f>IF(AA22="","",VLOOKUP(AA22,'【記載例】シフト記号表（勤務時間帯）'!$C$5:$W$46,21,FALSE))</f>
        <v>-</v>
      </c>
      <c r="AB23" s="164">
        <f>IF(AB22="","",VLOOKUP(AB22,'【記載例】シフト記号表（勤務時間帯）'!$C$5:$W$46,21,FALSE))</f>
        <v>7.9999999999999982</v>
      </c>
      <c r="AC23" s="164">
        <f>IF(AC22="","",VLOOKUP(AC22,'【記載例】シフト記号表（勤務時間帯）'!$C$5:$W$46,21,FALSE))</f>
        <v>7.9999999999999982</v>
      </c>
      <c r="AD23" s="164">
        <f>IF(AD22="","",VLOOKUP(AD22,'【記載例】シフト記号表（勤務時間帯）'!$C$5:$W$46,21,FALSE))</f>
        <v>7.9999999999999982</v>
      </c>
      <c r="AE23" s="164">
        <f>IF(AE22="","",VLOOKUP(AE22,'【記載例】シフト記号表（勤務時間帯）'!$C$5:$W$46,21,FALSE))</f>
        <v>7.9999999999999982</v>
      </c>
      <c r="AF23" s="164" t="str">
        <f>IF(AF22="","",VLOOKUP(AF22,'【記載例】シフト記号表（勤務時間帯）'!$C$5:$W$46,21,FALSE))</f>
        <v>-</v>
      </c>
      <c r="AG23" s="165">
        <f>IF(AG22="","",VLOOKUP(AG22,'【記載例】シフト記号表（勤務時間帯）'!$C$5:$W$46,21,FALSE))</f>
        <v>7.9999999999999982</v>
      </c>
      <c r="AH23" s="163">
        <f>IF(AH22="","",VLOOKUP(AH22,'【記載例】シフト記号表（勤務時間帯）'!$C$5:$W$46,21,FALSE))</f>
        <v>7.9999999999999982</v>
      </c>
      <c r="AI23" s="164">
        <f>IF(AI22="","",VLOOKUP(AI22,'【記載例】シフト記号表（勤務時間帯）'!$C$5:$W$46,21,FALSE))</f>
        <v>7.9999999999999982</v>
      </c>
      <c r="AJ23" s="164" t="str">
        <f>IF(AJ22="","",VLOOKUP(AJ22,'【記載例】シフト記号表（勤務時間帯）'!$C$5:$W$46,21,FALSE))</f>
        <v>-</v>
      </c>
      <c r="AK23" s="164" t="str">
        <f>IF(AK22="","",VLOOKUP(AK22,'【記載例】シフト記号表（勤務時間帯）'!$C$5:$W$46,21,FALSE))</f>
        <v>-</v>
      </c>
      <c r="AL23" s="164">
        <f>IF(AL22="","",VLOOKUP(AL22,'【記載例】シフト記号表（勤務時間帯）'!$C$5:$W$46,21,FALSE))</f>
        <v>7.9999999999999982</v>
      </c>
      <c r="AM23" s="164">
        <f>IF(AM22="","",VLOOKUP(AM22,'【記載例】シフト記号表（勤務時間帯）'!$C$5:$W$46,21,FALSE))</f>
        <v>7.9999999999999982</v>
      </c>
      <c r="AN23" s="165">
        <f>IF(AN22="","",VLOOKUP(AN22,'【記載例】シフト記号表（勤務時間帯）'!$C$5:$W$46,21,FALSE))</f>
        <v>7.9999999999999982</v>
      </c>
      <c r="AO23" s="163">
        <f>IF(AO22="","",VLOOKUP(AO22,'【記載例】シフト記号表（勤務時間帯）'!$C$5:$W$46,21,FALSE))</f>
        <v>7.9999999999999982</v>
      </c>
      <c r="AP23" s="164" t="str">
        <f>IF(AP22="","",VLOOKUP(AP22,'【記載例】シフト記号表（勤務時間帯）'!$C$5:$W$46,21,FALSE))</f>
        <v>-</v>
      </c>
      <c r="AQ23" s="164">
        <f>IF(AQ22="","",VLOOKUP(AQ22,'【記載例】シフト記号表（勤務時間帯）'!$C$5:$W$46,21,FALSE))</f>
        <v>7.9999999999999982</v>
      </c>
      <c r="AR23" s="164">
        <f>IF(AR22="","",VLOOKUP(AR22,'【記載例】シフト記号表（勤務時間帯）'!$C$5:$W$46,21,FALSE))</f>
        <v>7.9999999999999982</v>
      </c>
      <c r="AS23" s="164">
        <f>IF(AS22="","",VLOOKUP(AS22,'【記載例】シフト記号表（勤務時間帯）'!$C$5:$W$46,21,FALSE))</f>
        <v>7.9999999999999982</v>
      </c>
      <c r="AT23" s="164" t="str">
        <f>IF(AT22="","",VLOOKUP(AT22,'【記載例】シフト記号表（勤務時間帯）'!$C$5:$W$46,21,FALSE))</f>
        <v>-</v>
      </c>
      <c r="AU23" s="165">
        <f>IF(AU22="","",VLOOKUP(AU22,'【記載例】シフト記号表（勤務時間帯）'!$C$5:$W$46,21,FALSE))</f>
        <v>7.9999999999999982</v>
      </c>
      <c r="AV23" s="163" t="str">
        <f>IF(AV22="","",VLOOKUP(AV22,'【記載例】シフト記号表（勤務時間帯）'!$C$5:$W$46,21,FALSE))</f>
        <v/>
      </c>
      <c r="AW23" s="164" t="str">
        <f>IF(AW22="","",VLOOKUP(AW22,'【記載例】シフト記号表（勤務時間帯）'!$C$5:$W$46,21,FALSE))</f>
        <v/>
      </c>
      <c r="AX23" s="166" t="str">
        <f>IF(AX22="","",VLOOKUP(AX22,'【記載例】シフト記号表（勤務時間帯）'!$C$5:$W$46,21,FALSE))</f>
        <v/>
      </c>
      <c r="AY23" s="252">
        <f>IF($BB$3="計画",SUM(T23:AU23),IF($BB$3="実績",SUM(T23:AX23),""))</f>
        <v>159.99999999999997</v>
      </c>
      <c r="AZ23" s="253"/>
      <c r="BA23" s="254">
        <f>IF($BB$3="計画",AY23/4,IF($BB$3="実績",(AY23/($BB$7/7)),""))</f>
        <v>39.999999999999993</v>
      </c>
      <c r="BB23" s="255"/>
      <c r="BC23" s="245"/>
      <c r="BD23" s="246"/>
      <c r="BE23" s="246"/>
      <c r="BF23" s="246"/>
      <c r="BG23" s="247"/>
    </row>
    <row r="24" spans="2:59" ht="20.25" customHeight="1" x14ac:dyDescent="0.4">
      <c r="B24" s="70"/>
      <c r="C24" s="285"/>
      <c r="D24" s="286"/>
      <c r="E24" s="287"/>
      <c r="F24" s="189" t="str">
        <f>C23</f>
        <v>計画作成担当者</v>
      </c>
      <c r="G24" s="289"/>
      <c r="H24" s="288"/>
      <c r="I24" s="286"/>
      <c r="J24" s="286"/>
      <c r="K24" s="287"/>
      <c r="L24" s="290"/>
      <c r="M24" s="283"/>
      <c r="N24" s="291"/>
      <c r="O24" s="29" t="s">
        <v>87</v>
      </c>
      <c r="P24" s="30"/>
      <c r="Q24" s="30"/>
      <c r="R24" s="21"/>
      <c r="S24" s="75"/>
      <c r="T24" s="167" t="str">
        <f>IF(T22="","",VLOOKUP(T22,'【記載例】シフト記号表（勤務時間帯）'!$C$5:$Y$46,23,FALSE))</f>
        <v>-</v>
      </c>
      <c r="U24" s="168" t="str">
        <f>IF(U22="","",VLOOKUP(U22,'【記載例】シフト記号表（勤務時間帯）'!$C$5:$Y$46,23,FALSE))</f>
        <v>-</v>
      </c>
      <c r="V24" s="168" t="str">
        <f>IF(V22="","",VLOOKUP(V22,'【記載例】シフト記号表（勤務時間帯）'!$C$5:$Y$46,23,FALSE))</f>
        <v>-</v>
      </c>
      <c r="W24" s="168" t="str">
        <f>IF(W22="","",VLOOKUP(W22,'【記載例】シフト記号表（勤務時間帯）'!$C$5:$Y$46,23,FALSE))</f>
        <v>-</v>
      </c>
      <c r="X24" s="168" t="str">
        <f>IF(X22="","",VLOOKUP(X22,'【記載例】シフト記号表（勤務時間帯）'!$C$5:$Y$46,23,FALSE))</f>
        <v>-</v>
      </c>
      <c r="Y24" s="168" t="str">
        <f>IF(Y22="","",VLOOKUP(Y22,'【記載例】シフト記号表（勤務時間帯）'!$C$5:$Y$46,23,FALSE))</f>
        <v>-</v>
      </c>
      <c r="Z24" s="169" t="str">
        <f>IF(Z22="","",VLOOKUP(Z22,'【記載例】シフト記号表（勤務時間帯）'!$C$5:$Y$46,23,FALSE))</f>
        <v>-</v>
      </c>
      <c r="AA24" s="167" t="str">
        <f>IF(AA22="","",VLOOKUP(AA22,'【記載例】シフト記号表（勤務時間帯）'!$C$5:$Y$46,23,FALSE))</f>
        <v>-</v>
      </c>
      <c r="AB24" s="168" t="str">
        <f>IF(AB22="","",VLOOKUP(AB22,'【記載例】シフト記号表（勤務時間帯）'!$C$5:$Y$46,23,FALSE))</f>
        <v>-</v>
      </c>
      <c r="AC24" s="168" t="str">
        <f>IF(AC22="","",VLOOKUP(AC22,'【記載例】シフト記号表（勤務時間帯）'!$C$5:$Y$46,23,FALSE))</f>
        <v>-</v>
      </c>
      <c r="AD24" s="168" t="str">
        <f>IF(AD22="","",VLOOKUP(AD22,'【記載例】シフト記号表（勤務時間帯）'!$C$5:$Y$46,23,FALSE))</f>
        <v>-</v>
      </c>
      <c r="AE24" s="168" t="str">
        <f>IF(AE22="","",VLOOKUP(AE22,'【記載例】シフト記号表（勤務時間帯）'!$C$5:$Y$46,23,FALSE))</f>
        <v>-</v>
      </c>
      <c r="AF24" s="168" t="str">
        <f>IF(AF22="","",VLOOKUP(AF22,'【記載例】シフト記号表（勤務時間帯）'!$C$5:$Y$46,23,FALSE))</f>
        <v>-</v>
      </c>
      <c r="AG24" s="169" t="str">
        <f>IF(AG22="","",VLOOKUP(AG22,'【記載例】シフト記号表（勤務時間帯）'!$C$5:$Y$46,23,FALSE))</f>
        <v>-</v>
      </c>
      <c r="AH24" s="167" t="str">
        <f>IF(AH22="","",VLOOKUP(AH22,'【記載例】シフト記号表（勤務時間帯）'!$C$5:$Y$46,23,FALSE))</f>
        <v>-</v>
      </c>
      <c r="AI24" s="168" t="str">
        <f>IF(AI22="","",VLOOKUP(AI22,'【記載例】シフト記号表（勤務時間帯）'!$C$5:$Y$46,23,FALSE))</f>
        <v>-</v>
      </c>
      <c r="AJ24" s="168" t="str">
        <f>IF(AJ22="","",VLOOKUP(AJ22,'【記載例】シフト記号表（勤務時間帯）'!$C$5:$Y$46,23,FALSE))</f>
        <v>-</v>
      </c>
      <c r="AK24" s="168" t="str">
        <f>IF(AK22="","",VLOOKUP(AK22,'【記載例】シフト記号表（勤務時間帯）'!$C$5:$Y$46,23,FALSE))</f>
        <v>-</v>
      </c>
      <c r="AL24" s="168" t="str">
        <f>IF(AL22="","",VLOOKUP(AL22,'【記載例】シフト記号表（勤務時間帯）'!$C$5:$Y$46,23,FALSE))</f>
        <v>-</v>
      </c>
      <c r="AM24" s="168" t="str">
        <f>IF(AM22="","",VLOOKUP(AM22,'【記載例】シフト記号表（勤務時間帯）'!$C$5:$Y$46,23,FALSE))</f>
        <v>-</v>
      </c>
      <c r="AN24" s="169" t="str">
        <f>IF(AN22="","",VLOOKUP(AN22,'【記載例】シフト記号表（勤務時間帯）'!$C$5:$Y$46,23,FALSE))</f>
        <v>-</v>
      </c>
      <c r="AO24" s="167" t="str">
        <f>IF(AO22="","",VLOOKUP(AO22,'【記載例】シフト記号表（勤務時間帯）'!$C$5:$Y$46,23,FALSE))</f>
        <v>-</v>
      </c>
      <c r="AP24" s="168" t="str">
        <f>IF(AP22="","",VLOOKUP(AP22,'【記載例】シフト記号表（勤務時間帯）'!$C$5:$Y$46,23,FALSE))</f>
        <v>-</v>
      </c>
      <c r="AQ24" s="168" t="str">
        <f>IF(AQ22="","",VLOOKUP(AQ22,'【記載例】シフト記号表（勤務時間帯）'!$C$5:$Y$46,23,FALSE))</f>
        <v>-</v>
      </c>
      <c r="AR24" s="168" t="str">
        <f>IF(AR22="","",VLOOKUP(AR22,'【記載例】シフト記号表（勤務時間帯）'!$C$5:$Y$46,23,FALSE))</f>
        <v>-</v>
      </c>
      <c r="AS24" s="168" t="str">
        <f>IF(AS22="","",VLOOKUP(AS22,'【記載例】シフト記号表（勤務時間帯）'!$C$5:$Y$46,23,FALSE))</f>
        <v>-</v>
      </c>
      <c r="AT24" s="168" t="str">
        <f>IF(AT22="","",VLOOKUP(AT22,'【記載例】シフト記号表（勤務時間帯）'!$C$5:$Y$46,23,FALSE))</f>
        <v>-</v>
      </c>
      <c r="AU24" s="169" t="str">
        <f>IF(AU22="","",VLOOKUP(AU22,'【記載例】シフト記号表（勤務時間帯）'!$C$5:$Y$46,23,FALSE))</f>
        <v>-</v>
      </c>
      <c r="AV24" s="167" t="str">
        <f>IF(AV22="","",VLOOKUP(AV22,'【記載例】シフト記号表（勤務時間帯）'!$C$5:$Y$46,23,FALSE))</f>
        <v/>
      </c>
      <c r="AW24" s="168" t="str">
        <f>IF(AW22="","",VLOOKUP(AW22,'【記載例】シフト記号表（勤務時間帯）'!$C$5:$Y$46,23,FALSE))</f>
        <v/>
      </c>
      <c r="AX24" s="170" t="str">
        <f>IF(AX22="","",VLOOKUP(AX22,'【記載例】シフト記号表（勤務時間帯）'!$C$5:$Y$46,23,FALSE))</f>
        <v/>
      </c>
      <c r="AY24" s="260">
        <f>IF($BB$3="計画",SUM(T24:AU24),IF($BB$3="実績",SUM(T24:AX24),""))</f>
        <v>0</v>
      </c>
      <c r="AZ24" s="261"/>
      <c r="BA24" s="262">
        <f>IF($BB$3="計画",AY24/4,IF($BB$3="実績",(AY24/($BB$7/7)),""))</f>
        <v>0</v>
      </c>
      <c r="BB24" s="263"/>
      <c r="BC24" s="282"/>
      <c r="BD24" s="283"/>
      <c r="BE24" s="283"/>
      <c r="BF24" s="283"/>
      <c r="BG24" s="284"/>
    </row>
    <row r="25" spans="2:59" ht="20.25" customHeight="1" x14ac:dyDescent="0.4">
      <c r="B25" s="71"/>
      <c r="C25" s="248"/>
      <c r="D25" s="249"/>
      <c r="E25" s="250"/>
      <c r="F25" s="188"/>
      <c r="G25" s="264" t="s">
        <v>135</v>
      </c>
      <c r="H25" s="251"/>
      <c r="I25" s="249"/>
      <c r="J25" s="249"/>
      <c r="K25" s="250"/>
      <c r="L25" s="267" t="s">
        <v>172</v>
      </c>
      <c r="M25" s="243"/>
      <c r="N25" s="268"/>
      <c r="O25" s="25" t="s">
        <v>18</v>
      </c>
      <c r="P25" s="31"/>
      <c r="Q25" s="31"/>
      <c r="R25" s="19"/>
      <c r="S25" s="76"/>
      <c r="T25" s="191" t="s">
        <v>59</v>
      </c>
      <c r="U25" s="194" t="s">
        <v>60</v>
      </c>
      <c r="V25" s="194" t="s">
        <v>44</v>
      </c>
      <c r="W25" s="194" t="s">
        <v>51</v>
      </c>
      <c r="X25" s="194" t="s">
        <v>53</v>
      </c>
      <c r="Y25" s="194" t="s">
        <v>44</v>
      </c>
      <c r="Z25" s="193" t="s">
        <v>51</v>
      </c>
      <c r="AA25" s="191" t="s">
        <v>59</v>
      </c>
      <c r="AB25" s="194" t="s">
        <v>60</v>
      </c>
      <c r="AC25" s="194" t="s">
        <v>53</v>
      </c>
      <c r="AD25" s="194" t="s">
        <v>44</v>
      </c>
      <c r="AE25" s="194" t="s">
        <v>51</v>
      </c>
      <c r="AF25" s="194" t="s">
        <v>53</v>
      </c>
      <c r="AG25" s="193" t="s">
        <v>44</v>
      </c>
      <c r="AH25" s="191" t="s">
        <v>53</v>
      </c>
      <c r="AI25" s="194" t="s">
        <v>59</v>
      </c>
      <c r="AJ25" s="194" t="s">
        <v>60</v>
      </c>
      <c r="AK25" s="192" t="s">
        <v>44</v>
      </c>
      <c r="AL25" s="192" t="s">
        <v>44</v>
      </c>
      <c r="AM25" s="194" t="s">
        <v>59</v>
      </c>
      <c r="AN25" s="193" t="s">
        <v>60</v>
      </c>
      <c r="AO25" s="191" t="s">
        <v>44</v>
      </c>
      <c r="AP25" s="194" t="s">
        <v>51</v>
      </c>
      <c r="AQ25" s="194" t="s">
        <v>53</v>
      </c>
      <c r="AR25" s="194" t="s">
        <v>59</v>
      </c>
      <c r="AS25" s="194" t="s">
        <v>60</v>
      </c>
      <c r="AT25" s="192" t="s">
        <v>44</v>
      </c>
      <c r="AU25" s="193" t="s">
        <v>44</v>
      </c>
      <c r="AV25" s="191"/>
      <c r="AW25" s="194"/>
      <c r="AX25" s="195"/>
      <c r="AY25" s="274"/>
      <c r="AZ25" s="275"/>
      <c r="BA25" s="276"/>
      <c r="BB25" s="277"/>
      <c r="BC25" s="242"/>
      <c r="BD25" s="243"/>
      <c r="BE25" s="243"/>
      <c r="BF25" s="243"/>
      <c r="BG25" s="244"/>
    </row>
    <row r="26" spans="2:59" ht="20.25" customHeight="1" x14ac:dyDescent="0.4">
      <c r="B26" s="69">
        <f>B23+1</f>
        <v>3</v>
      </c>
      <c r="C26" s="248" t="s">
        <v>102</v>
      </c>
      <c r="D26" s="249"/>
      <c r="E26" s="250"/>
      <c r="F26" s="188"/>
      <c r="G26" s="265"/>
      <c r="H26" s="251" t="s">
        <v>19</v>
      </c>
      <c r="I26" s="249"/>
      <c r="J26" s="249"/>
      <c r="K26" s="250"/>
      <c r="L26" s="269"/>
      <c r="M26" s="246"/>
      <c r="N26" s="270"/>
      <c r="O26" s="27" t="s">
        <v>86</v>
      </c>
      <c r="P26" s="28"/>
      <c r="Q26" s="28"/>
      <c r="R26" s="23"/>
      <c r="S26" s="74"/>
      <c r="T26" s="163">
        <f>IF(T25="","",VLOOKUP(T25,'【記載例】シフト記号表（勤務時間帯）'!$C$5:$W$46,21,FALSE))</f>
        <v>3.0000000000000018</v>
      </c>
      <c r="U26" s="164">
        <f>IF(U25="","",VLOOKUP(U25,'【記載例】シフト記号表（勤務時間帯）'!$C$5:$W$46,21,FALSE))</f>
        <v>1.9999999999999996</v>
      </c>
      <c r="V26" s="164" t="str">
        <f>IF(V25="","",VLOOKUP(V25,'【記載例】シフト記号表（勤務時間帯）'!$C$5:$W$46,21,FALSE))</f>
        <v>-</v>
      </c>
      <c r="W26" s="164">
        <f>IF(W25="","",VLOOKUP(W25,'【記載例】シフト記号表（勤務時間帯）'!$C$5:$W$46,21,FALSE))</f>
        <v>7.9999999999999982</v>
      </c>
      <c r="X26" s="164">
        <f>IF(X25="","",VLOOKUP(X25,'【記載例】シフト記号表（勤務時間帯）'!$C$5:$W$46,21,FALSE))</f>
        <v>8</v>
      </c>
      <c r="Y26" s="164" t="str">
        <f>IF(Y25="","",VLOOKUP(Y25,'【記載例】シフト記号表（勤務時間帯）'!$C$5:$W$46,21,FALSE))</f>
        <v>-</v>
      </c>
      <c r="Z26" s="165">
        <f>IF(Z25="","",VLOOKUP(Z25,'【記載例】シフト記号表（勤務時間帯）'!$C$5:$W$46,21,FALSE))</f>
        <v>7.9999999999999982</v>
      </c>
      <c r="AA26" s="163">
        <f>IF(AA25="","",VLOOKUP(AA25,'【記載例】シフト記号表（勤務時間帯）'!$C$5:$W$46,21,FALSE))</f>
        <v>3.0000000000000018</v>
      </c>
      <c r="AB26" s="164">
        <f>IF(AB25="","",VLOOKUP(AB25,'【記載例】シフト記号表（勤務時間帯）'!$C$5:$W$46,21,FALSE))</f>
        <v>1.9999999999999996</v>
      </c>
      <c r="AC26" s="164">
        <f>IF(AC25="","",VLOOKUP(AC25,'【記載例】シフト記号表（勤務時間帯）'!$C$5:$W$46,21,FALSE))</f>
        <v>8</v>
      </c>
      <c r="AD26" s="164" t="str">
        <f>IF(AD25="","",VLOOKUP(AD25,'【記載例】シフト記号表（勤務時間帯）'!$C$5:$W$46,21,FALSE))</f>
        <v>-</v>
      </c>
      <c r="AE26" s="164">
        <f>IF(AE25="","",VLOOKUP(AE25,'【記載例】シフト記号表（勤務時間帯）'!$C$5:$W$46,21,FALSE))</f>
        <v>7.9999999999999982</v>
      </c>
      <c r="AF26" s="164">
        <f>IF(AF25="","",VLOOKUP(AF25,'【記載例】シフト記号表（勤務時間帯）'!$C$5:$W$46,21,FALSE))</f>
        <v>8</v>
      </c>
      <c r="AG26" s="165" t="str">
        <f>IF(AG25="","",VLOOKUP(AG25,'【記載例】シフト記号表（勤務時間帯）'!$C$5:$W$46,21,FALSE))</f>
        <v>-</v>
      </c>
      <c r="AH26" s="163">
        <f>IF(AH25="","",VLOOKUP(AH25,'【記載例】シフト記号表（勤務時間帯）'!$C$5:$W$46,21,FALSE))</f>
        <v>8</v>
      </c>
      <c r="AI26" s="164">
        <f>IF(AI25="","",VLOOKUP(AI25,'【記載例】シフト記号表（勤務時間帯）'!$C$5:$W$46,21,FALSE))</f>
        <v>3.0000000000000018</v>
      </c>
      <c r="AJ26" s="164">
        <f>IF(AJ25="","",VLOOKUP(AJ25,'【記載例】シフト記号表（勤務時間帯）'!$C$5:$W$46,21,FALSE))</f>
        <v>1.9999999999999996</v>
      </c>
      <c r="AK26" s="164" t="str">
        <f>IF(AK25="","",VLOOKUP(AK25,'【記載例】シフト記号表（勤務時間帯）'!$C$5:$W$46,21,FALSE))</f>
        <v>-</v>
      </c>
      <c r="AL26" s="164" t="str">
        <f>IF(AL25="","",VLOOKUP(AL25,'【記載例】シフト記号表（勤務時間帯）'!$C$5:$W$46,21,FALSE))</f>
        <v>-</v>
      </c>
      <c r="AM26" s="164">
        <f>IF(AM25="","",VLOOKUP(AM25,'【記載例】シフト記号表（勤務時間帯）'!$C$5:$W$46,21,FALSE))</f>
        <v>3.0000000000000018</v>
      </c>
      <c r="AN26" s="165">
        <f>IF(AN25="","",VLOOKUP(AN25,'【記載例】シフト記号表（勤務時間帯）'!$C$5:$W$46,21,FALSE))</f>
        <v>1.9999999999999996</v>
      </c>
      <c r="AO26" s="163" t="str">
        <f>IF(AO25="","",VLOOKUP(AO25,'【記載例】シフト記号表（勤務時間帯）'!$C$5:$W$46,21,FALSE))</f>
        <v>-</v>
      </c>
      <c r="AP26" s="164">
        <f>IF(AP25="","",VLOOKUP(AP25,'【記載例】シフト記号表（勤務時間帯）'!$C$5:$W$46,21,FALSE))</f>
        <v>7.9999999999999982</v>
      </c>
      <c r="AQ26" s="164">
        <f>IF(AQ25="","",VLOOKUP(AQ25,'【記載例】シフト記号表（勤務時間帯）'!$C$5:$W$46,21,FALSE))</f>
        <v>8</v>
      </c>
      <c r="AR26" s="164">
        <f>IF(AR25="","",VLOOKUP(AR25,'【記載例】シフト記号表（勤務時間帯）'!$C$5:$W$46,21,FALSE))</f>
        <v>3.0000000000000018</v>
      </c>
      <c r="AS26" s="164">
        <f>IF(AS25="","",VLOOKUP(AS25,'【記載例】シフト記号表（勤務時間帯）'!$C$5:$W$46,21,FALSE))</f>
        <v>1.9999999999999996</v>
      </c>
      <c r="AT26" s="164" t="str">
        <f>IF(AT25="","",VLOOKUP(AT25,'【記載例】シフト記号表（勤務時間帯）'!$C$5:$W$46,21,FALSE))</f>
        <v>-</v>
      </c>
      <c r="AU26" s="165" t="str">
        <f>IF(AU25="","",VLOOKUP(AU25,'【記載例】シフト記号表（勤務時間帯）'!$C$5:$W$46,21,FALSE))</f>
        <v>-</v>
      </c>
      <c r="AV26" s="163" t="str">
        <f>IF(AV25="","",VLOOKUP(AV25,'【記載例】シフト記号表（勤務時間帯）'!$C$5:$W$46,21,FALSE))</f>
        <v/>
      </c>
      <c r="AW26" s="164" t="str">
        <f>IF(AW25="","",VLOOKUP(AW25,'【記載例】シフト記号表（勤務時間帯）'!$C$5:$W$46,21,FALSE))</f>
        <v/>
      </c>
      <c r="AX26" s="166" t="str">
        <f>IF(AX25="","",VLOOKUP(AX25,'【記載例】シフト記号表（勤務時間帯）'!$C$5:$W$46,21,FALSE))</f>
        <v/>
      </c>
      <c r="AY26" s="252">
        <f>IF($BB$3="計画",SUM(T26:AU26),IF($BB$3="実績",SUM(T26:AX26),""))</f>
        <v>97</v>
      </c>
      <c r="AZ26" s="253"/>
      <c r="BA26" s="254">
        <f>IF($BB$3="計画",AY26/4,IF($BB$3="実績",(AY26/($BB$7/7)),""))</f>
        <v>24.25</v>
      </c>
      <c r="BB26" s="255"/>
      <c r="BC26" s="245"/>
      <c r="BD26" s="246"/>
      <c r="BE26" s="246"/>
      <c r="BF26" s="246"/>
      <c r="BG26" s="247"/>
    </row>
    <row r="27" spans="2:59" ht="20.25" customHeight="1" x14ac:dyDescent="0.4">
      <c r="B27" s="70"/>
      <c r="C27" s="285"/>
      <c r="D27" s="286"/>
      <c r="E27" s="287"/>
      <c r="F27" s="189" t="str">
        <f>C26</f>
        <v>介護従業者</v>
      </c>
      <c r="G27" s="289"/>
      <c r="H27" s="288"/>
      <c r="I27" s="286"/>
      <c r="J27" s="286"/>
      <c r="K27" s="287"/>
      <c r="L27" s="290"/>
      <c r="M27" s="283"/>
      <c r="N27" s="291"/>
      <c r="O27" s="29" t="s">
        <v>87</v>
      </c>
      <c r="P27" s="32"/>
      <c r="Q27" s="32"/>
      <c r="R27" s="20"/>
      <c r="S27" s="77"/>
      <c r="T27" s="167">
        <f>IF(T25="","",VLOOKUP(T25,'【記載例】シフト記号表（勤務時間帯）'!$C$5:$Y$46,23,FALSE))</f>
        <v>11.000000000000002</v>
      </c>
      <c r="U27" s="168" t="str">
        <f>IF(U25="","",VLOOKUP(U25,'【記載例】シフト記号表（勤務時間帯）'!$C$5:$Y$46,23,FALSE))</f>
        <v>-</v>
      </c>
      <c r="V27" s="168" t="str">
        <f>IF(V25="","",VLOOKUP(V25,'【記載例】シフト記号表（勤務時間帯）'!$C$5:$Y$46,23,FALSE))</f>
        <v>-</v>
      </c>
      <c r="W27" s="168" t="str">
        <f>IF(W25="","",VLOOKUP(W25,'【記載例】シフト記号表（勤務時間帯）'!$C$5:$Y$46,23,FALSE))</f>
        <v>-</v>
      </c>
      <c r="X27" s="168" t="str">
        <f>IF(X25="","",VLOOKUP(X25,'【記載例】シフト記号表（勤務時間帯）'!$C$5:$Y$46,23,FALSE))</f>
        <v>-</v>
      </c>
      <c r="Y27" s="168" t="str">
        <f>IF(Y25="","",VLOOKUP(Y25,'【記載例】シフト記号表（勤務時間帯）'!$C$5:$Y$46,23,FALSE))</f>
        <v>-</v>
      </c>
      <c r="Z27" s="169" t="str">
        <f>IF(Z25="","",VLOOKUP(Z25,'【記載例】シフト記号表（勤務時間帯）'!$C$5:$Y$46,23,FALSE))</f>
        <v>-</v>
      </c>
      <c r="AA27" s="167">
        <f>IF(AA25="","",VLOOKUP(AA25,'【記載例】シフト記号表（勤務時間帯）'!$C$5:$Y$46,23,FALSE))</f>
        <v>11.000000000000002</v>
      </c>
      <c r="AB27" s="168" t="str">
        <f>IF(AB25="","",VLOOKUP(AB25,'【記載例】シフト記号表（勤務時間帯）'!$C$5:$Y$46,23,FALSE))</f>
        <v>-</v>
      </c>
      <c r="AC27" s="168" t="str">
        <f>IF(AC25="","",VLOOKUP(AC25,'【記載例】シフト記号表（勤務時間帯）'!$C$5:$Y$46,23,FALSE))</f>
        <v>-</v>
      </c>
      <c r="AD27" s="168" t="str">
        <f>IF(AD25="","",VLOOKUP(AD25,'【記載例】シフト記号表（勤務時間帯）'!$C$5:$Y$46,23,FALSE))</f>
        <v>-</v>
      </c>
      <c r="AE27" s="168" t="str">
        <f>IF(AE25="","",VLOOKUP(AE25,'【記載例】シフト記号表（勤務時間帯）'!$C$5:$Y$46,23,FALSE))</f>
        <v>-</v>
      </c>
      <c r="AF27" s="168" t="str">
        <f>IF(AF25="","",VLOOKUP(AF25,'【記載例】シフト記号表（勤務時間帯）'!$C$5:$Y$46,23,FALSE))</f>
        <v>-</v>
      </c>
      <c r="AG27" s="169" t="str">
        <f>IF(AG25="","",VLOOKUP(AG25,'【記載例】シフト記号表（勤務時間帯）'!$C$5:$Y$46,23,FALSE))</f>
        <v>-</v>
      </c>
      <c r="AH27" s="167" t="str">
        <f>IF(AH25="","",VLOOKUP(AH25,'【記載例】シフト記号表（勤務時間帯）'!$C$5:$Y$46,23,FALSE))</f>
        <v>-</v>
      </c>
      <c r="AI27" s="168">
        <f>IF(AI25="","",VLOOKUP(AI25,'【記載例】シフト記号表（勤務時間帯）'!$C$5:$Y$46,23,FALSE))</f>
        <v>11.000000000000002</v>
      </c>
      <c r="AJ27" s="168" t="str">
        <f>IF(AJ25="","",VLOOKUP(AJ25,'【記載例】シフト記号表（勤務時間帯）'!$C$5:$Y$46,23,FALSE))</f>
        <v>-</v>
      </c>
      <c r="AK27" s="168" t="str">
        <f>IF(AK25="","",VLOOKUP(AK25,'【記載例】シフト記号表（勤務時間帯）'!$C$5:$Y$46,23,FALSE))</f>
        <v>-</v>
      </c>
      <c r="AL27" s="168" t="str">
        <f>IF(AL25="","",VLOOKUP(AL25,'【記載例】シフト記号表（勤務時間帯）'!$C$5:$Y$46,23,FALSE))</f>
        <v>-</v>
      </c>
      <c r="AM27" s="168">
        <f>IF(AM25="","",VLOOKUP(AM25,'【記載例】シフト記号表（勤務時間帯）'!$C$5:$Y$46,23,FALSE))</f>
        <v>11.000000000000002</v>
      </c>
      <c r="AN27" s="169" t="str">
        <f>IF(AN25="","",VLOOKUP(AN25,'【記載例】シフト記号表（勤務時間帯）'!$C$5:$Y$46,23,FALSE))</f>
        <v>-</v>
      </c>
      <c r="AO27" s="167" t="str">
        <f>IF(AO25="","",VLOOKUP(AO25,'【記載例】シフト記号表（勤務時間帯）'!$C$5:$Y$46,23,FALSE))</f>
        <v>-</v>
      </c>
      <c r="AP27" s="168" t="str">
        <f>IF(AP25="","",VLOOKUP(AP25,'【記載例】シフト記号表（勤務時間帯）'!$C$5:$Y$46,23,FALSE))</f>
        <v>-</v>
      </c>
      <c r="AQ27" s="168" t="str">
        <f>IF(AQ25="","",VLOOKUP(AQ25,'【記載例】シフト記号表（勤務時間帯）'!$C$5:$Y$46,23,FALSE))</f>
        <v>-</v>
      </c>
      <c r="AR27" s="168">
        <f>IF(AR25="","",VLOOKUP(AR25,'【記載例】シフト記号表（勤務時間帯）'!$C$5:$Y$46,23,FALSE))</f>
        <v>11.000000000000002</v>
      </c>
      <c r="AS27" s="168" t="str">
        <f>IF(AS25="","",VLOOKUP(AS25,'【記載例】シフト記号表（勤務時間帯）'!$C$5:$Y$46,23,FALSE))</f>
        <v>-</v>
      </c>
      <c r="AT27" s="168" t="str">
        <f>IF(AT25="","",VLOOKUP(AT25,'【記載例】シフト記号表（勤務時間帯）'!$C$5:$Y$46,23,FALSE))</f>
        <v>-</v>
      </c>
      <c r="AU27" s="169" t="str">
        <f>IF(AU25="","",VLOOKUP(AU25,'【記載例】シフト記号表（勤務時間帯）'!$C$5:$Y$46,23,FALSE))</f>
        <v>-</v>
      </c>
      <c r="AV27" s="167" t="str">
        <f>IF(AV25="","",VLOOKUP(AV25,'【記載例】シフト記号表（勤務時間帯）'!$C$5:$Y$46,23,FALSE))</f>
        <v/>
      </c>
      <c r="AW27" s="168" t="str">
        <f>IF(AW25="","",VLOOKUP(AW25,'【記載例】シフト記号表（勤務時間帯）'!$C$5:$Y$46,23,FALSE))</f>
        <v/>
      </c>
      <c r="AX27" s="170" t="str">
        <f>IF(AX25="","",VLOOKUP(AX25,'【記載例】シフト記号表（勤務時間帯）'!$C$5:$Y$46,23,FALSE))</f>
        <v/>
      </c>
      <c r="AY27" s="260">
        <f>IF($BB$3="計画",SUM(T27:AU27),IF($BB$3="実績",SUM(T27:AX27),""))</f>
        <v>55.000000000000007</v>
      </c>
      <c r="AZ27" s="261"/>
      <c r="BA27" s="262">
        <f>IF($BB$3="計画",AY27/4,IF($BB$3="実績",(AY27/($BB$7/7)),""))</f>
        <v>13.750000000000002</v>
      </c>
      <c r="BB27" s="263"/>
      <c r="BC27" s="282"/>
      <c r="BD27" s="283"/>
      <c r="BE27" s="283"/>
      <c r="BF27" s="283"/>
      <c r="BG27" s="284"/>
    </row>
    <row r="28" spans="2:59" ht="20.25" customHeight="1" x14ac:dyDescent="0.4">
      <c r="B28" s="71"/>
      <c r="C28" s="248"/>
      <c r="D28" s="249"/>
      <c r="E28" s="250"/>
      <c r="F28" s="188"/>
      <c r="G28" s="264" t="s">
        <v>135</v>
      </c>
      <c r="H28" s="251"/>
      <c r="I28" s="249"/>
      <c r="J28" s="249"/>
      <c r="K28" s="250"/>
      <c r="L28" s="267" t="s">
        <v>173</v>
      </c>
      <c r="M28" s="243"/>
      <c r="N28" s="268"/>
      <c r="O28" s="25" t="s">
        <v>18</v>
      </c>
      <c r="P28" s="31"/>
      <c r="Q28" s="31"/>
      <c r="R28" s="19"/>
      <c r="S28" s="76"/>
      <c r="T28" s="191" t="s">
        <v>44</v>
      </c>
      <c r="U28" s="194" t="s">
        <v>59</v>
      </c>
      <c r="V28" s="194" t="s">
        <v>60</v>
      </c>
      <c r="W28" s="192" t="s">
        <v>44</v>
      </c>
      <c r="X28" s="192" t="s">
        <v>44</v>
      </c>
      <c r="Y28" s="194" t="s">
        <v>59</v>
      </c>
      <c r="Z28" s="193" t="s">
        <v>60</v>
      </c>
      <c r="AA28" s="191" t="s">
        <v>44</v>
      </c>
      <c r="AB28" s="194" t="s">
        <v>51</v>
      </c>
      <c r="AC28" s="194" t="s">
        <v>59</v>
      </c>
      <c r="AD28" s="194" t="s">
        <v>60</v>
      </c>
      <c r="AE28" s="192" t="s">
        <v>44</v>
      </c>
      <c r="AF28" s="194" t="s">
        <v>52</v>
      </c>
      <c r="AG28" s="193" t="s">
        <v>51</v>
      </c>
      <c r="AH28" s="191" t="s">
        <v>44</v>
      </c>
      <c r="AI28" s="194" t="s">
        <v>51</v>
      </c>
      <c r="AJ28" s="194" t="s">
        <v>53</v>
      </c>
      <c r="AK28" s="194" t="s">
        <v>59</v>
      </c>
      <c r="AL28" s="194" t="s">
        <v>60</v>
      </c>
      <c r="AM28" s="192" t="s">
        <v>44</v>
      </c>
      <c r="AN28" s="193" t="s">
        <v>51</v>
      </c>
      <c r="AO28" s="191" t="s">
        <v>52</v>
      </c>
      <c r="AP28" s="194" t="s">
        <v>53</v>
      </c>
      <c r="AQ28" s="194" t="s">
        <v>59</v>
      </c>
      <c r="AR28" s="194" t="s">
        <v>60</v>
      </c>
      <c r="AS28" s="192" t="s">
        <v>44</v>
      </c>
      <c r="AT28" s="192" t="s">
        <v>44</v>
      </c>
      <c r="AU28" s="193" t="s">
        <v>51</v>
      </c>
      <c r="AV28" s="191"/>
      <c r="AW28" s="194"/>
      <c r="AX28" s="195"/>
      <c r="AY28" s="274"/>
      <c r="AZ28" s="275"/>
      <c r="BA28" s="276"/>
      <c r="BB28" s="277"/>
      <c r="BC28" s="242"/>
      <c r="BD28" s="243"/>
      <c r="BE28" s="243"/>
      <c r="BF28" s="243"/>
      <c r="BG28" s="244"/>
    </row>
    <row r="29" spans="2:59" ht="20.25" customHeight="1" x14ac:dyDescent="0.4">
      <c r="B29" s="69">
        <f>B26+1</f>
        <v>4</v>
      </c>
      <c r="C29" s="248" t="s">
        <v>102</v>
      </c>
      <c r="D29" s="249"/>
      <c r="E29" s="250"/>
      <c r="F29" s="188"/>
      <c r="G29" s="265"/>
      <c r="H29" s="251" t="s">
        <v>19</v>
      </c>
      <c r="I29" s="249"/>
      <c r="J29" s="249"/>
      <c r="K29" s="250"/>
      <c r="L29" s="269"/>
      <c r="M29" s="246"/>
      <c r="N29" s="270"/>
      <c r="O29" s="27" t="s">
        <v>86</v>
      </c>
      <c r="P29" s="28"/>
      <c r="Q29" s="28"/>
      <c r="R29" s="23"/>
      <c r="S29" s="74"/>
      <c r="T29" s="163" t="str">
        <f>IF(T28="","",VLOOKUP(T28,'【記載例】シフト記号表（勤務時間帯）'!$C$5:$W$46,21,FALSE))</f>
        <v>-</v>
      </c>
      <c r="U29" s="164">
        <f>IF(U28="","",VLOOKUP(U28,'【記載例】シフト記号表（勤務時間帯）'!$C$5:$W$46,21,FALSE))</f>
        <v>3.0000000000000018</v>
      </c>
      <c r="V29" s="164">
        <f>IF(V28="","",VLOOKUP(V28,'【記載例】シフト記号表（勤務時間帯）'!$C$5:$W$46,21,FALSE))</f>
        <v>1.9999999999999996</v>
      </c>
      <c r="W29" s="164" t="str">
        <f>IF(W28="","",VLOOKUP(W28,'【記載例】シフト記号表（勤務時間帯）'!$C$5:$W$46,21,FALSE))</f>
        <v>-</v>
      </c>
      <c r="X29" s="164" t="str">
        <f>IF(X28="","",VLOOKUP(X28,'【記載例】シフト記号表（勤務時間帯）'!$C$5:$W$46,21,FALSE))</f>
        <v>-</v>
      </c>
      <c r="Y29" s="164">
        <f>IF(Y28="","",VLOOKUP(Y28,'【記載例】シフト記号表（勤務時間帯）'!$C$5:$W$46,21,FALSE))</f>
        <v>3.0000000000000018</v>
      </c>
      <c r="Z29" s="165">
        <f>IF(Z28="","",VLOOKUP(Z28,'【記載例】シフト記号表（勤務時間帯）'!$C$5:$W$46,21,FALSE))</f>
        <v>1.9999999999999996</v>
      </c>
      <c r="AA29" s="163" t="str">
        <f>IF(AA28="","",VLOOKUP(AA28,'【記載例】シフト記号表（勤務時間帯）'!$C$5:$W$46,21,FALSE))</f>
        <v>-</v>
      </c>
      <c r="AB29" s="164">
        <f>IF(AB28="","",VLOOKUP(AB28,'【記載例】シフト記号表（勤務時間帯）'!$C$5:$W$46,21,FALSE))</f>
        <v>7.9999999999999982</v>
      </c>
      <c r="AC29" s="164">
        <f>IF(AC28="","",VLOOKUP(AC28,'【記載例】シフト記号表（勤務時間帯）'!$C$5:$W$46,21,FALSE))</f>
        <v>3.0000000000000018</v>
      </c>
      <c r="AD29" s="164">
        <f>IF(AD28="","",VLOOKUP(AD28,'【記載例】シフト記号表（勤務時間帯）'!$C$5:$W$46,21,FALSE))</f>
        <v>1.9999999999999996</v>
      </c>
      <c r="AE29" s="164" t="str">
        <f>IF(AE28="","",VLOOKUP(AE28,'【記載例】シフト記号表（勤務時間帯）'!$C$5:$W$46,21,FALSE))</f>
        <v>-</v>
      </c>
      <c r="AF29" s="164">
        <f>IF(AF28="","",VLOOKUP(AF28,'【記載例】シフト記号表（勤務時間帯）'!$C$5:$W$46,21,FALSE))</f>
        <v>8</v>
      </c>
      <c r="AG29" s="165">
        <f>IF(AG28="","",VLOOKUP(AG28,'【記載例】シフト記号表（勤務時間帯）'!$C$5:$W$46,21,FALSE))</f>
        <v>7.9999999999999982</v>
      </c>
      <c r="AH29" s="163" t="str">
        <f>IF(AH28="","",VLOOKUP(AH28,'【記載例】シフト記号表（勤務時間帯）'!$C$5:$W$46,21,FALSE))</f>
        <v>-</v>
      </c>
      <c r="AI29" s="164">
        <f>IF(AI28="","",VLOOKUP(AI28,'【記載例】シフト記号表（勤務時間帯）'!$C$5:$W$46,21,FALSE))</f>
        <v>7.9999999999999982</v>
      </c>
      <c r="AJ29" s="164">
        <f>IF(AJ28="","",VLOOKUP(AJ28,'【記載例】シフト記号表（勤務時間帯）'!$C$5:$W$46,21,FALSE))</f>
        <v>8</v>
      </c>
      <c r="AK29" s="164">
        <f>IF(AK28="","",VLOOKUP(AK28,'【記載例】シフト記号表（勤務時間帯）'!$C$5:$W$46,21,FALSE))</f>
        <v>3.0000000000000018</v>
      </c>
      <c r="AL29" s="164">
        <f>IF(AL28="","",VLOOKUP(AL28,'【記載例】シフト記号表（勤務時間帯）'!$C$5:$W$46,21,FALSE))</f>
        <v>1.9999999999999996</v>
      </c>
      <c r="AM29" s="164" t="str">
        <f>IF(AM28="","",VLOOKUP(AM28,'【記載例】シフト記号表（勤務時間帯）'!$C$5:$W$46,21,FALSE))</f>
        <v>-</v>
      </c>
      <c r="AN29" s="165">
        <f>IF(AN28="","",VLOOKUP(AN28,'【記載例】シフト記号表（勤務時間帯）'!$C$5:$W$46,21,FALSE))</f>
        <v>7.9999999999999982</v>
      </c>
      <c r="AO29" s="163">
        <f>IF(AO28="","",VLOOKUP(AO28,'【記載例】シフト記号表（勤務時間帯）'!$C$5:$W$46,21,FALSE))</f>
        <v>8</v>
      </c>
      <c r="AP29" s="164">
        <f>IF(AP28="","",VLOOKUP(AP28,'【記載例】シフト記号表（勤務時間帯）'!$C$5:$W$46,21,FALSE))</f>
        <v>8</v>
      </c>
      <c r="AQ29" s="164">
        <f>IF(AQ28="","",VLOOKUP(AQ28,'【記載例】シフト記号表（勤務時間帯）'!$C$5:$W$46,21,FALSE))</f>
        <v>3.0000000000000018</v>
      </c>
      <c r="AR29" s="164">
        <f>IF(AR28="","",VLOOKUP(AR28,'【記載例】シフト記号表（勤務時間帯）'!$C$5:$W$46,21,FALSE))</f>
        <v>1.9999999999999996</v>
      </c>
      <c r="AS29" s="164" t="str">
        <f>IF(AS28="","",VLOOKUP(AS28,'【記載例】シフト記号表（勤務時間帯）'!$C$5:$W$46,21,FALSE))</f>
        <v>-</v>
      </c>
      <c r="AT29" s="164" t="str">
        <f>IF(AT28="","",VLOOKUP(AT28,'【記載例】シフト記号表（勤務時間帯）'!$C$5:$W$46,21,FALSE))</f>
        <v>-</v>
      </c>
      <c r="AU29" s="165">
        <f>IF(AU28="","",VLOOKUP(AU28,'【記載例】シフト記号表（勤務時間帯）'!$C$5:$W$46,21,FALSE))</f>
        <v>7.9999999999999982</v>
      </c>
      <c r="AV29" s="163" t="str">
        <f>IF(AV28="","",VLOOKUP(AV28,'【記載例】シフト記号表（勤務時間帯）'!$C$5:$W$46,21,FALSE))</f>
        <v/>
      </c>
      <c r="AW29" s="164" t="str">
        <f>IF(AW28="","",VLOOKUP(AW28,'【記載例】シフト記号表（勤務時間帯）'!$C$5:$W$46,21,FALSE))</f>
        <v/>
      </c>
      <c r="AX29" s="166" t="str">
        <f>IF(AX28="","",VLOOKUP(AX28,'【記載例】シフト記号表（勤務時間帯）'!$C$5:$W$46,21,FALSE))</f>
        <v/>
      </c>
      <c r="AY29" s="252">
        <f>IF($BB$3="計画",SUM(T29:AU29),IF($BB$3="実績",SUM(T29:AX29),""))</f>
        <v>97</v>
      </c>
      <c r="AZ29" s="253"/>
      <c r="BA29" s="254">
        <f>IF($BB$3="計画",AY29/4,IF($BB$3="実績",(AY29/($BB$7/7)),""))</f>
        <v>24.25</v>
      </c>
      <c r="BB29" s="255"/>
      <c r="BC29" s="245"/>
      <c r="BD29" s="246"/>
      <c r="BE29" s="246"/>
      <c r="BF29" s="246"/>
      <c r="BG29" s="247"/>
    </row>
    <row r="30" spans="2:59" ht="20.25" customHeight="1" x14ac:dyDescent="0.4">
      <c r="B30" s="70"/>
      <c r="C30" s="285"/>
      <c r="D30" s="286"/>
      <c r="E30" s="287"/>
      <c r="F30" s="189" t="str">
        <f>C29</f>
        <v>介護従業者</v>
      </c>
      <c r="G30" s="289"/>
      <c r="H30" s="288"/>
      <c r="I30" s="286"/>
      <c r="J30" s="286"/>
      <c r="K30" s="287"/>
      <c r="L30" s="290"/>
      <c r="M30" s="283"/>
      <c r="N30" s="291"/>
      <c r="O30" s="29" t="s">
        <v>87</v>
      </c>
      <c r="P30" s="33"/>
      <c r="Q30" s="33"/>
      <c r="R30" s="21"/>
      <c r="S30" s="75"/>
      <c r="T30" s="167" t="str">
        <f>IF(T28="","",VLOOKUP(T28,'【記載例】シフト記号表（勤務時間帯）'!$C$5:$Y$46,23,FALSE))</f>
        <v>-</v>
      </c>
      <c r="U30" s="168">
        <f>IF(U28="","",VLOOKUP(U28,'【記載例】シフト記号表（勤務時間帯）'!$C$5:$Y$46,23,FALSE))</f>
        <v>11.000000000000002</v>
      </c>
      <c r="V30" s="168" t="str">
        <f>IF(V28="","",VLOOKUP(V28,'【記載例】シフト記号表（勤務時間帯）'!$C$5:$Y$46,23,FALSE))</f>
        <v>-</v>
      </c>
      <c r="W30" s="168" t="str">
        <f>IF(W28="","",VLOOKUP(W28,'【記載例】シフト記号表（勤務時間帯）'!$C$5:$Y$46,23,FALSE))</f>
        <v>-</v>
      </c>
      <c r="X30" s="168" t="str">
        <f>IF(X28="","",VLOOKUP(X28,'【記載例】シフト記号表（勤務時間帯）'!$C$5:$Y$46,23,FALSE))</f>
        <v>-</v>
      </c>
      <c r="Y30" s="168">
        <f>IF(Y28="","",VLOOKUP(Y28,'【記載例】シフト記号表（勤務時間帯）'!$C$5:$Y$46,23,FALSE))</f>
        <v>11.000000000000002</v>
      </c>
      <c r="Z30" s="169" t="str">
        <f>IF(Z28="","",VLOOKUP(Z28,'【記載例】シフト記号表（勤務時間帯）'!$C$5:$Y$46,23,FALSE))</f>
        <v>-</v>
      </c>
      <c r="AA30" s="167" t="str">
        <f>IF(AA28="","",VLOOKUP(AA28,'【記載例】シフト記号表（勤務時間帯）'!$C$5:$Y$46,23,FALSE))</f>
        <v>-</v>
      </c>
      <c r="AB30" s="168" t="str">
        <f>IF(AB28="","",VLOOKUP(AB28,'【記載例】シフト記号表（勤務時間帯）'!$C$5:$Y$46,23,FALSE))</f>
        <v>-</v>
      </c>
      <c r="AC30" s="168">
        <f>IF(AC28="","",VLOOKUP(AC28,'【記載例】シフト記号表（勤務時間帯）'!$C$5:$Y$46,23,FALSE))</f>
        <v>11.000000000000002</v>
      </c>
      <c r="AD30" s="168" t="str">
        <f>IF(AD28="","",VLOOKUP(AD28,'【記載例】シフト記号表（勤務時間帯）'!$C$5:$Y$46,23,FALSE))</f>
        <v>-</v>
      </c>
      <c r="AE30" s="168" t="str">
        <f>IF(AE28="","",VLOOKUP(AE28,'【記載例】シフト記号表（勤務時間帯）'!$C$5:$Y$46,23,FALSE))</f>
        <v>-</v>
      </c>
      <c r="AF30" s="168" t="str">
        <f>IF(AF28="","",VLOOKUP(AF28,'【記載例】シフト記号表（勤務時間帯）'!$C$5:$Y$46,23,FALSE))</f>
        <v>-</v>
      </c>
      <c r="AG30" s="169" t="str">
        <f>IF(AG28="","",VLOOKUP(AG28,'【記載例】シフト記号表（勤務時間帯）'!$C$5:$Y$46,23,FALSE))</f>
        <v>-</v>
      </c>
      <c r="AH30" s="167" t="str">
        <f>IF(AH28="","",VLOOKUP(AH28,'【記載例】シフト記号表（勤務時間帯）'!$C$5:$Y$46,23,FALSE))</f>
        <v>-</v>
      </c>
      <c r="AI30" s="168" t="str">
        <f>IF(AI28="","",VLOOKUP(AI28,'【記載例】シフト記号表（勤務時間帯）'!$C$5:$Y$46,23,FALSE))</f>
        <v>-</v>
      </c>
      <c r="AJ30" s="168" t="str">
        <f>IF(AJ28="","",VLOOKUP(AJ28,'【記載例】シフト記号表（勤務時間帯）'!$C$5:$Y$46,23,FALSE))</f>
        <v>-</v>
      </c>
      <c r="AK30" s="168">
        <f>IF(AK28="","",VLOOKUP(AK28,'【記載例】シフト記号表（勤務時間帯）'!$C$5:$Y$46,23,FALSE))</f>
        <v>11.000000000000002</v>
      </c>
      <c r="AL30" s="168" t="str">
        <f>IF(AL28="","",VLOOKUP(AL28,'【記載例】シフト記号表（勤務時間帯）'!$C$5:$Y$46,23,FALSE))</f>
        <v>-</v>
      </c>
      <c r="AM30" s="168" t="str">
        <f>IF(AM28="","",VLOOKUP(AM28,'【記載例】シフト記号表（勤務時間帯）'!$C$5:$Y$46,23,FALSE))</f>
        <v>-</v>
      </c>
      <c r="AN30" s="169" t="str">
        <f>IF(AN28="","",VLOOKUP(AN28,'【記載例】シフト記号表（勤務時間帯）'!$C$5:$Y$46,23,FALSE))</f>
        <v>-</v>
      </c>
      <c r="AO30" s="167" t="str">
        <f>IF(AO28="","",VLOOKUP(AO28,'【記載例】シフト記号表（勤務時間帯）'!$C$5:$Y$46,23,FALSE))</f>
        <v>-</v>
      </c>
      <c r="AP30" s="168" t="str">
        <f>IF(AP28="","",VLOOKUP(AP28,'【記載例】シフト記号表（勤務時間帯）'!$C$5:$Y$46,23,FALSE))</f>
        <v>-</v>
      </c>
      <c r="AQ30" s="168">
        <f>IF(AQ28="","",VLOOKUP(AQ28,'【記載例】シフト記号表（勤務時間帯）'!$C$5:$Y$46,23,FALSE))</f>
        <v>11.000000000000002</v>
      </c>
      <c r="AR30" s="168" t="str">
        <f>IF(AR28="","",VLOOKUP(AR28,'【記載例】シフト記号表（勤務時間帯）'!$C$5:$Y$46,23,FALSE))</f>
        <v>-</v>
      </c>
      <c r="AS30" s="168" t="str">
        <f>IF(AS28="","",VLOOKUP(AS28,'【記載例】シフト記号表（勤務時間帯）'!$C$5:$Y$46,23,FALSE))</f>
        <v>-</v>
      </c>
      <c r="AT30" s="168" t="str">
        <f>IF(AT28="","",VLOOKUP(AT28,'【記載例】シフト記号表（勤務時間帯）'!$C$5:$Y$46,23,FALSE))</f>
        <v>-</v>
      </c>
      <c r="AU30" s="169" t="str">
        <f>IF(AU28="","",VLOOKUP(AU28,'【記載例】シフト記号表（勤務時間帯）'!$C$5:$Y$46,23,FALSE))</f>
        <v>-</v>
      </c>
      <c r="AV30" s="167" t="str">
        <f>IF(AV28="","",VLOOKUP(AV28,'【記載例】シフト記号表（勤務時間帯）'!$C$5:$Y$46,23,FALSE))</f>
        <v/>
      </c>
      <c r="AW30" s="168" t="str">
        <f>IF(AW28="","",VLOOKUP(AW28,'【記載例】シフト記号表（勤務時間帯）'!$C$5:$Y$46,23,FALSE))</f>
        <v/>
      </c>
      <c r="AX30" s="170" t="str">
        <f>IF(AX28="","",VLOOKUP(AX28,'【記載例】シフト記号表（勤務時間帯）'!$C$5:$Y$46,23,FALSE))</f>
        <v/>
      </c>
      <c r="AY30" s="260">
        <f>IF($BB$3="計画",SUM(T30:AU30),IF($BB$3="実績",SUM(T30:AX30),""))</f>
        <v>55.000000000000007</v>
      </c>
      <c r="AZ30" s="261"/>
      <c r="BA30" s="262">
        <f>IF($BB$3="計画",AY30/4,IF($BB$3="実績",(AY30/($BB$7/7)),""))</f>
        <v>13.750000000000002</v>
      </c>
      <c r="BB30" s="263"/>
      <c r="BC30" s="282"/>
      <c r="BD30" s="283"/>
      <c r="BE30" s="283"/>
      <c r="BF30" s="283"/>
      <c r="BG30" s="284"/>
    </row>
    <row r="31" spans="2:59" ht="20.25" customHeight="1" x14ac:dyDescent="0.4">
      <c r="B31" s="71"/>
      <c r="C31" s="248"/>
      <c r="D31" s="249"/>
      <c r="E31" s="250"/>
      <c r="F31" s="188"/>
      <c r="G31" s="264" t="s">
        <v>135</v>
      </c>
      <c r="H31" s="251"/>
      <c r="I31" s="249"/>
      <c r="J31" s="249"/>
      <c r="K31" s="250"/>
      <c r="L31" s="267" t="s">
        <v>174</v>
      </c>
      <c r="M31" s="243"/>
      <c r="N31" s="268"/>
      <c r="O31" s="25" t="s">
        <v>18</v>
      </c>
      <c r="P31" s="31"/>
      <c r="Q31" s="31"/>
      <c r="R31" s="19"/>
      <c r="S31" s="76"/>
      <c r="T31" s="191" t="s">
        <v>54</v>
      </c>
      <c r="U31" s="194" t="s">
        <v>51</v>
      </c>
      <c r="V31" s="192" t="s">
        <v>44</v>
      </c>
      <c r="W31" s="194" t="s">
        <v>51</v>
      </c>
      <c r="X31" s="194" t="s">
        <v>54</v>
      </c>
      <c r="Y31" s="194" t="s">
        <v>54</v>
      </c>
      <c r="Z31" s="193" t="s">
        <v>44</v>
      </c>
      <c r="AA31" s="191" t="s">
        <v>54</v>
      </c>
      <c r="AB31" s="194" t="s">
        <v>54</v>
      </c>
      <c r="AC31" s="192" t="s">
        <v>44</v>
      </c>
      <c r="AD31" s="194" t="s">
        <v>54</v>
      </c>
      <c r="AE31" s="194" t="s">
        <v>54</v>
      </c>
      <c r="AF31" s="192" t="s">
        <v>44</v>
      </c>
      <c r="AG31" s="193" t="s">
        <v>54</v>
      </c>
      <c r="AH31" s="191" t="s">
        <v>54</v>
      </c>
      <c r="AI31" s="192" t="s">
        <v>44</v>
      </c>
      <c r="AJ31" s="194" t="s">
        <v>51</v>
      </c>
      <c r="AK31" s="192" t="s">
        <v>44</v>
      </c>
      <c r="AL31" s="194" t="s">
        <v>54</v>
      </c>
      <c r="AM31" s="194" t="s">
        <v>54</v>
      </c>
      <c r="AN31" s="193" t="s">
        <v>54</v>
      </c>
      <c r="AO31" s="191" t="s">
        <v>44</v>
      </c>
      <c r="AP31" s="194" t="s">
        <v>54</v>
      </c>
      <c r="AQ31" s="192" t="s">
        <v>44</v>
      </c>
      <c r="AR31" s="194" t="s">
        <v>54</v>
      </c>
      <c r="AS31" s="194" t="s">
        <v>54</v>
      </c>
      <c r="AT31" s="194" t="s">
        <v>54</v>
      </c>
      <c r="AU31" s="193" t="s">
        <v>54</v>
      </c>
      <c r="AV31" s="191"/>
      <c r="AW31" s="194"/>
      <c r="AX31" s="195"/>
      <c r="AY31" s="274"/>
      <c r="AZ31" s="275"/>
      <c r="BA31" s="276"/>
      <c r="BB31" s="277"/>
      <c r="BC31" s="242"/>
      <c r="BD31" s="243"/>
      <c r="BE31" s="243"/>
      <c r="BF31" s="243"/>
      <c r="BG31" s="244"/>
    </row>
    <row r="32" spans="2:59" ht="20.25" customHeight="1" x14ac:dyDescent="0.4">
      <c r="B32" s="69">
        <f>B29+1</f>
        <v>5</v>
      </c>
      <c r="C32" s="248" t="s">
        <v>102</v>
      </c>
      <c r="D32" s="249"/>
      <c r="E32" s="250"/>
      <c r="F32" s="188"/>
      <c r="G32" s="265"/>
      <c r="H32" s="251" t="s">
        <v>19</v>
      </c>
      <c r="I32" s="249"/>
      <c r="J32" s="249"/>
      <c r="K32" s="250"/>
      <c r="L32" s="269"/>
      <c r="M32" s="246"/>
      <c r="N32" s="270"/>
      <c r="O32" s="27" t="s">
        <v>86</v>
      </c>
      <c r="P32" s="28"/>
      <c r="Q32" s="28"/>
      <c r="R32" s="23"/>
      <c r="S32" s="74"/>
      <c r="T32" s="163">
        <f>IF(T31="","",VLOOKUP(T31,'【記載例】シフト記号表（勤務時間帯）'!$C$5:$W$46,21,FALSE))</f>
        <v>7.9999999999999982</v>
      </c>
      <c r="U32" s="164">
        <f>IF(U31="","",VLOOKUP(U31,'【記載例】シフト記号表（勤務時間帯）'!$C$5:$W$46,21,FALSE))</f>
        <v>7.9999999999999982</v>
      </c>
      <c r="V32" s="164" t="str">
        <f>IF(V31="","",VLOOKUP(V31,'【記載例】シフト記号表（勤務時間帯）'!$C$5:$W$46,21,FALSE))</f>
        <v>-</v>
      </c>
      <c r="W32" s="164">
        <f>IF(W31="","",VLOOKUP(W31,'【記載例】シフト記号表（勤務時間帯）'!$C$5:$W$46,21,FALSE))</f>
        <v>7.9999999999999982</v>
      </c>
      <c r="X32" s="164">
        <f>IF(X31="","",VLOOKUP(X31,'【記載例】シフト記号表（勤務時間帯）'!$C$5:$W$46,21,FALSE))</f>
        <v>7.9999999999999982</v>
      </c>
      <c r="Y32" s="164">
        <f>IF(Y31="","",VLOOKUP(Y31,'【記載例】シフト記号表（勤務時間帯）'!$C$5:$W$46,21,FALSE))</f>
        <v>7.9999999999999982</v>
      </c>
      <c r="Z32" s="165" t="str">
        <f>IF(Z31="","",VLOOKUP(Z31,'【記載例】シフト記号表（勤務時間帯）'!$C$5:$W$46,21,FALSE))</f>
        <v>-</v>
      </c>
      <c r="AA32" s="163">
        <f>IF(AA31="","",VLOOKUP(AA31,'【記載例】シフト記号表（勤務時間帯）'!$C$5:$W$46,21,FALSE))</f>
        <v>7.9999999999999982</v>
      </c>
      <c r="AB32" s="164">
        <f>IF(AB31="","",VLOOKUP(AB31,'【記載例】シフト記号表（勤務時間帯）'!$C$5:$W$46,21,FALSE))</f>
        <v>7.9999999999999982</v>
      </c>
      <c r="AC32" s="164" t="str">
        <f>IF(AC31="","",VLOOKUP(AC31,'【記載例】シフト記号表（勤務時間帯）'!$C$5:$W$46,21,FALSE))</f>
        <v>-</v>
      </c>
      <c r="AD32" s="164">
        <f>IF(AD31="","",VLOOKUP(AD31,'【記載例】シフト記号表（勤務時間帯）'!$C$5:$W$46,21,FALSE))</f>
        <v>7.9999999999999982</v>
      </c>
      <c r="AE32" s="164">
        <f>IF(AE31="","",VLOOKUP(AE31,'【記載例】シフト記号表（勤務時間帯）'!$C$5:$W$46,21,FALSE))</f>
        <v>7.9999999999999982</v>
      </c>
      <c r="AF32" s="164" t="str">
        <f>IF(AF31="","",VLOOKUP(AF31,'【記載例】シフト記号表（勤務時間帯）'!$C$5:$W$46,21,FALSE))</f>
        <v>-</v>
      </c>
      <c r="AG32" s="165">
        <f>IF(AG31="","",VLOOKUP(AG31,'【記載例】シフト記号表（勤務時間帯）'!$C$5:$W$46,21,FALSE))</f>
        <v>7.9999999999999982</v>
      </c>
      <c r="AH32" s="163">
        <f>IF(AH31="","",VLOOKUP(AH31,'【記載例】シフト記号表（勤務時間帯）'!$C$5:$W$46,21,FALSE))</f>
        <v>7.9999999999999982</v>
      </c>
      <c r="AI32" s="164" t="str">
        <f>IF(AI31="","",VLOOKUP(AI31,'【記載例】シフト記号表（勤務時間帯）'!$C$5:$W$46,21,FALSE))</f>
        <v>-</v>
      </c>
      <c r="AJ32" s="164">
        <f>IF(AJ31="","",VLOOKUP(AJ31,'【記載例】シフト記号表（勤務時間帯）'!$C$5:$W$46,21,FALSE))</f>
        <v>7.9999999999999982</v>
      </c>
      <c r="AK32" s="164" t="str">
        <f>IF(AK31="","",VLOOKUP(AK31,'【記載例】シフト記号表（勤務時間帯）'!$C$5:$W$46,21,FALSE))</f>
        <v>-</v>
      </c>
      <c r="AL32" s="164">
        <f>IF(AL31="","",VLOOKUP(AL31,'【記載例】シフト記号表（勤務時間帯）'!$C$5:$W$46,21,FALSE))</f>
        <v>7.9999999999999982</v>
      </c>
      <c r="AM32" s="164">
        <f>IF(AM31="","",VLOOKUP(AM31,'【記載例】シフト記号表（勤務時間帯）'!$C$5:$W$46,21,FALSE))</f>
        <v>7.9999999999999982</v>
      </c>
      <c r="AN32" s="165">
        <f>IF(AN31="","",VLOOKUP(AN31,'【記載例】シフト記号表（勤務時間帯）'!$C$5:$W$46,21,FALSE))</f>
        <v>7.9999999999999982</v>
      </c>
      <c r="AO32" s="163" t="str">
        <f>IF(AO31="","",VLOOKUP(AO31,'【記載例】シフト記号表（勤務時間帯）'!$C$5:$W$46,21,FALSE))</f>
        <v>-</v>
      </c>
      <c r="AP32" s="164">
        <f>IF(AP31="","",VLOOKUP(AP31,'【記載例】シフト記号表（勤務時間帯）'!$C$5:$W$46,21,FALSE))</f>
        <v>7.9999999999999982</v>
      </c>
      <c r="AQ32" s="164" t="str">
        <f>IF(AQ31="","",VLOOKUP(AQ31,'【記載例】シフト記号表（勤務時間帯）'!$C$5:$W$46,21,FALSE))</f>
        <v>-</v>
      </c>
      <c r="AR32" s="164">
        <f>IF(AR31="","",VLOOKUP(AR31,'【記載例】シフト記号表（勤務時間帯）'!$C$5:$W$46,21,FALSE))</f>
        <v>7.9999999999999982</v>
      </c>
      <c r="AS32" s="164">
        <f>IF(AS31="","",VLOOKUP(AS31,'【記載例】シフト記号表（勤務時間帯）'!$C$5:$W$46,21,FALSE))</f>
        <v>7.9999999999999982</v>
      </c>
      <c r="AT32" s="164">
        <f>IF(AT31="","",VLOOKUP(AT31,'【記載例】シフト記号表（勤務時間帯）'!$C$5:$W$46,21,FALSE))</f>
        <v>7.9999999999999982</v>
      </c>
      <c r="AU32" s="165">
        <f>IF(AU31="","",VLOOKUP(AU31,'【記載例】シフト記号表（勤務時間帯）'!$C$5:$W$46,21,FALSE))</f>
        <v>7.9999999999999982</v>
      </c>
      <c r="AV32" s="163" t="str">
        <f>IF(AV31="","",VLOOKUP(AV31,'【記載例】シフト記号表（勤務時間帯）'!$C$5:$W$46,21,FALSE))</f>
        <v/>
      </c>
      <c r="AW32" s="164" t="str">
        <f>IF(AW31="","",VLOOKUP(AW31,'【記載例】シフト記号表（勤務時間帯）'!$C$5:$W$46,21,FALSE))</f>
        <v/>
      </c>
      <c r="AX32" s="166" t="str">
        <f>IF(AX31="","",VLOOKUP(AX31,'【記載例】シフト記号表（勤務時間帯）'!$C$5:$W$46,21,FALSE))</f>
        <v/>
      </c>
      <c r="AY32" s="252">
        <f>IF($BB$3="計画",SUM(T32:AU32),IF($BB$3="実績",SUM(T32:AX32),""))</f>
        <v>159.99999999999997</v>
      </c>
      <c r="AZ32" s="253"/>
      <c r="BA32" s="254">
        <f>IF($BB$3="計画",AY32/4,IF($BB$3="実績",(AY32/($BB$7/7)),""))</f>
        <v>39.999999999999993</v>
      </c>
      <c r="BB32" s="255"/>
      <c r="BC32" s="245"/>
      <c r="BD32" s="246"/>
      <c r="BE32" s="246"/>
      <c r="BF32" s="246"/>
      <c r="BG32" s="247"/>
    </row>
    <row r="33" spans="2:59" ht="20.25" customHeight="1" x14ac:dyDescent="0.4">
      <c r="B33" s="70"/>
      <c r="C33" s="285"/>
      <c r="D33" s="286"/>
      <c r="E33" s="287"/>
      <c r="F33" s="189" t="str">
        <f>C32</f>
        <v>介護従業者</v>
      </c>
      <c r="G33" s="289"/>
      <c r="H33" s="288"/>
      <c r="I33" s="286"/>
      <c r="J33" s="286"/>
      <c r="K33" s="287"/>
      <c r="L33" s="290"/>
      <c r="M33" s="283"/>
      <c r="N33" s="291"/>
      <c r="O33" s="29" t="s">
        <v>87</v>
      </c>
      <c r="P33" s="30"/>
      <c r="Q33" s="30"/>
      <c r="R33" s="22"/>
      <c r="S33" s="78"/>
      <c r="T33" s="167" t="str">
        <f>IF(T31="","",VLOOKUP(T31,'【記載例】シフト記号表（勤務時間帯）'!$C$5:$Y$46,23,FALSE))</f>
        <v>-</v>
      </c>
      <c r="U33" s="168" t="str">
        <f>IF(U31="","",VLOOKUP(U31,'【記載例】シフト記号表（勤務時間帯）'!$C$5:$Y$46,23,FALSE))</f>
        <v>-</v>
      </c>
      <c r="V33" s="168" t="str">
        <f>IF(V31="","",VLOOKUP(V31,'【記載例】シフト記号表（勤務時間帯）'!$C$5:$Y$46,23,FALSE))</f>
        <v>-</v>
      </c>
      <c r="W33" s="168" t="str">
        <f>IF(W31="","",VLOOKUP(W31,'【記載例】シフト記号表（勤務時間帯）'!$C$5:$Y$46,23,FALSE))</f>
        <v>-</v>
      </c>
      <c r="X33" s="168" t="str">
        <f>IF(X31="","",VLOOKUP(X31,'【記載例】シフト記号表（勤務時間帯）'!$C$5:$Y$46,23,FALSE))</f>
        <v>-</v>
      </c>
      <c r="Y33" s="168" t="str">
        <f>IF(Y31="","",VLOOKUP(Y31,'【記載例】シフト記号表（勤務時間帯）'!$C$5:$Y$46,23,FALSE))</f>
        <v>-</v>
      </c>
      <c r="Z33" s="169" t="str">
        <f>IF(Z31="","",VLOOKUP(Z31,'【記載例】シフト記号表（勤務時間帯）'!$C$5:$Y$46,23,FALSE))</f>
        <v>-</v>
      </c>
      <c r="AA33" s="167" t="str">
        <f>IF(AA31="","",VLOOKUP(AA31,'【記載例】シフト記号表（勤務時間帯）'!$C$5:$Y$46,23,FALSE))</f>
        <v>-</v>
      </c>
      <c r="AB33" s="168" t="str">
        <f>IF(AB31="","",VLOOKUP(AB31,'【記載例】シフト記号表（勤務時間帯）'!$C$5:$Y$46,23,FALSE))</f>
        <v>-</v>
      </c>
      <c r="AC33" s="168" t="str">
        <f>IF(AC31="","",VLOOKUP(AC31,'【記載例】シフト記号表（勤務時間帯）'!$C$5:$Y$46,23,FALSE))</f>
        <v>-</v>
      </c>
      <c r="AD33" s="168" t="str">
        <f>IF(AD31="","",VLOOKUP(AD31,'【記載例】シフト記号表（勤務時間帯）'!$C$5:$Y$46,23,FALSE))</f>
        <v>-</v>
      </c>
      <c r="AE33" s="168" t="str">
        <f>IF(AE31="","",VLOOKUP(AE31,'【記載例】シフト記号表（勤務時間帯）'!$C$5:$Y$46,23,FALSE))</f>
        <v>-</v>
      </c>
      <c r="AF33" s="168" t="str">
        <f>IF(AF31="","",VLOOKUP(AF31,'【記載例】シフト記号表（勤務時間帯）'!$C$5:$Y$46,23,FALSE))</f>
        <v>-</v>
      </c>
      <c r="AG33" s="169" t="str">
        <f>IF(AG31="","",VLOOKUP(AG31,'【記載例】シフト記号表（勤務時間帯）'!$C$5:$Y$46,23,FALSE))</f>
        <v>-</v>
      </c>
      <c r="AH33" s="167" t="str">
        <f>IF(AH31="","",VLOOKUP(AH31,'【記載例】シフト記号表（勤務時間帯）'!$C$5:$Y$46,23,FALSE))</f>
        <v>-</v>
      </c>
      <c r="AI33" s="168" t="str">
        <f>IF(AI31="","",VLOOKUP(AI31,'【記載例】シフト記号表（勤務時間帯）'!$C$5:$Y$46,23,FALSE))</f>
        <v>-</v>
      </c>
      <c r="AJ33" s="168" t="str">
        <f>IF(AJ31="","",VLOOKUP(AJ31,'【記載例】シフト記号表（勤務時間帯）'!$C$5:$Y$46,23,FALSE))</f>
        <v>-</v>
      </c>
      <c r="AK33" s="168" t="str">
        <f>IF(AK31="","",VLOOKUP(AK31,'【記載例】シフト記号表（勤務時間帯）'!$C$5:$Y$46,23,FALSE))</f>
        <v>-</v>
      </c>
      <c r="AL33" s="168" t="str">
        <f>IF(AL31="","",VLOOKUP(AL31,'【記載例】シフト記号表（勤務時間帯）'!$C$5:$Y$46,23,FALSE))</f>
        <v>-</v>
      </c>
      <c r="AM33" s="168" t="str">
        <f>IF(AM31="","",VLOOKUP(AM31,'【記載例】シフト記号表（勤務時間帯）'!$C$5:$Y$46,23,FALSE))</f>
        <v>-</v>
      </c>
      <c r="AN33" s="169" t="str">
        <f>IF(AN31="","",VLOOKUP(AN31,'【記載例】シフト記号表（勤務時間帯）'!$C$5:$Y$46,23,FALSE))</f>
        <v>-</v>
      </c>
      <c r="AO33" s="167" t="str">
        <f>IF(AO31="","",VLOOKUP(AO31,'【記載例】シフト記号表（勤務時間帯）'!$C$5:$Y$46,23,FALSE))</f>
        <v>-</v>
      </c>
      <c r="AP33" s="168" t="str">
        <f>IF(AP31="","",VLOOKUP(AP31,'【記載例】シフト記号表（勤務時間帯）'!$C$5:$Y$46,23,FALSE))</f>
        <v>-</v>
      </c>
      <c r="AQ33" s="168" t="str">
        <f>IF(AQ31="","",VLOOKUP(AQ31,'【記載例】シフト記号表（勤務時間帯）'!$C$5:$Y$46,23,FALSE))</f>
        <v>-</v>
      </c>
      <c r="AR33" s="168" t="str">
        <f>IF(AR31="","",VLOOKUP(AR31,'【記載例】シフト記号表（勤務時間帯）'!$C$5:$Y$46,23,FALSE))</f>
        <v>-</v>
      </c>
      <c r="AS33" s="168" t="str">
        <f>IF(AS31="","",VLOOKUP(AS31,'【記載例】シフト記号表（勤務時間帯）'!$C$5:$Y$46,23,FALSE))</f>
        <v>-</v>
      </c>
      <c r="AT33" s="168" t="str">
        <f>IF(AT31="","",VLOOKUP(AT31,'【記載例】シフト記号表（勤務時間帯）'!$C$5:$Y$46,23,FALSE))</f>
        <v>-</v>
      </c>
      <c r="AU33" s="169" t="str">
        <f>IF(AU31="","",VLOOKUP(AU31,'【記載例】シフト記号表（勤務時間帯）'!$C$5:$Y$46,23,FALSE))</f>
        <v>-</v>
      </c>
      <c r="AV33" s="167" t="str">
        <f>IF(AV31="","",VLOOKUP(AV31,'【記載例】シフト記号表（勤務時間帯）'!$C$5:$Y$46,23,FALSE))</f>
        <v/>
      </c>
      <c r="AW33" s="168" t="str">
        <f>IF(AW31="","",VLOOKUP(AW31,'【記載例】シフト記号表（勤務時間帯）'!$C$5:$Y$46,23,FALSE))</f>
        <v/>
      </c>
      <c r="AX33" s="170" t="str">
        <f>IF(AX31="","",VLOOKUP(AX31,'【記載例】シフト記号表（勤務時間帯）'!$C$5:$Y$46,23,FALSE))</f>
        <v/>
      </c>
      <c r="AY33" s="260">
        <f>IF($BB$3="計画",SUM(T33:AU33),IF($BB$3="実績",SUM(T33:AX33),""))</f>
        <v>0</v>
      </c>
      <c r="AZ33" s="261"/>
      <c r="BA33" s="262">
        <f>IF($BB$3="計画",AY33/4,IF($BB$3="実績",(AY33/($BB$7/7)),""))</f>
        <v>0</v>
      </c>
      <c r="BB33" s="263"/>
      <c r="BC33" s="282"/>
      <c r="BD33" s="283"/>
      <c r="BE33" s="283"/>
      <c r="BF33" s="283"/>
      <c r="BG33" s="284"/>
    </row>
    <row r="34" spans="2:59" ht="20.25" customHeight="1" x14ac:dyDescent="0.4">
      <c r="B34" s="71"/>
      <c r="C34" s="248"/>
      <c r="D34" s="249"/>
      <c r="E34" s="250"/>
      <c r="F34" s="188"/>
      <c r="G34" s="264" t="s">
        <v>135</v>
      </c>
      <c r="H34" s="251"/>
      <c r="I34" s="249"/>
      <c r="J34" s="249"/>
      <c r="K34" s="250"/>
      <c r="L34" s="267" t="s">
        <v>175</v>
      </c>
      <c r="M34" s="243"/>
      <c r="N34" s="268"/>
      <c r="O34" s="25" t="s">
        <v>18</v>
      </c>
      <c r="P34" s="32"/>
      <c r="Q34" s="32"/>
      <c r="R34" s="20"/>
      <c r="S34" s="79"/>
      <c r="T34" s="191" t="s">
        <v>60</v>
      </c>
      <c r="U34" s="192" t="s">
        <v>44</v>
      </c>
      <c r="V34" s="194" t="s">
        <v>51</v>
      </c>
      <c r="W34" s="192" t="s">
        <v>44</v>
      </c>
      <c r="X34" s="194" t="s">
        <v>59</v>
      </c>
      <c r="Y34" s="194" t="s">
        <v>60</v>
      </c>
      <c r="Z34" s="193" t="s">
        <v>44</v>
      </c>
      <c r="AA34" s="191" t="s">
        <v>53</v>
      </c>
      <c r="AB34" s="194" t="s">
        <v>59</v>
      </c>
      <c r="AC34" s="194" t="s">
        <v>60</v>
      </c>
      <c r="AD34" s="192" t="s">
        <v>44</v>
      </c>
      <c r="AE34" s="194" t="s">
        <v>51</v>
      </c>
      <c r="AF34" s="194" t="s">
        <v>59</v>
      </c>
      <c r="AG34" s="193" t="s">
        <v>60</v>
      </c>
      <c r="AH34" s="191" t="s">
        <v>44</v>
      </c>
      <c r="AI34" s="194" t="s">
        <v>53</v>
      </c>
      <c r="AJ34" s="194" t="s">
        <v>53</v>
      </c>
      <c r="AK34" s="192" t="s">
        <v>44</v>
      </c>
      <c r="AL34" s="194" t="s">
        <v>53</v>
      </c>
      <c r="AM34" s="194"/>
      <c r="AN34" s="193" t="s">
        <v>59</v>
      </c>
      <c r="AO34" s="191" t="s">
        <v>60</v>
      </c>
      <c r="AP34" s="194" t="s">
        <v>53</v>
      </c>
      <c r="AQ34" s="194" t="s">
        <v>53</v>
      </c>
      <c r="AR34" s="192" t="s">
        <v>44</v>
      </c>
      <c r="AS34" s="194" t="s">
        <v>53</v>
      </c>
      <c r="AT34" s="194" t="s">
        <v>51</v>
      </c>
      <c r="AU34" s="193" t="s">
        <v>44</v>
      </c>
      <c r="AV34" s="191"/>
      <c r="AW34" s="194"/>
      <c r="AX34" s="195"/>
      <c r="AY34" s="274"/>
      <c r="AZ34" s="275"/>
      <c r="BA34" s="276"/>
      <c r="BB34" s="277"/>
      <c r="BC34" s="242"/>
      <c r="BD34" s="243"/>
      <c r="BE34" s="243"/>
      <c r="BF34" s="243"/>
      <c r="BG34" s="244"/>
    </row>
    <row r="35" spans="2:59" ht="20.25" customHeight="1" x14ac:dyDescent="0.4">
      <c r="B35" s="69">
        <f>B32+1</f>
        <v>6</v>
      </c>
      <c r="C35" s="248" t="s">
        <v>102</v>
      </c>
      <c r="D35" s="249"/>
      <c r="E35" s="250"/>
      <c r="F35" s="188"/>
      <c r="G35" s="265"/>
      <c r="H35" s="251" t="s">
        <v>136</v>
      </c>
      <c r="I35" s="249"/>
      <c r="J35" s="249"/>
      <c r="K35" s="250"/>
      <c r="L35" s="269"/>
      <c r="M35" s="246"/>
      <c r="N35" s="270"/>
      <c r="O35" s="27" t="s">
        <v>86</v>
      </c>
      <c r="P35" s="28"/>
      <c r="Q35" s="28"/>
      <c r="R35" s="23"/>
      <c r="S35" s="74"/>
      <c r="T35" s="163">
        <f>IF(T34="","",VLOOKUP(T34,'【記載例】シフト記号表（勤務時間帯）'!$C$5:$W$46,21,FALSE))</f>
        <v>1.9999999999999996</v>
      </c>
      <c r="U35" s="164" t="str">
        <f>IF(U34="","",VLOOKUP(U34,'【記載例】シフト記号表（勤務時間帯）'!$C$5:$W$46,21,FALSE))</f>
        <v>-</v>
      </c>
      <c r="V35" s="164">
        <f>IF(V34="","",VLOOKUP(V34,'【記載例】シフト記号表（勤務時間帯）'!$C$5:$W$46,21,FALSE))</f>
        <v>7.9999999999999982</v>
      </c>
      <c r="W35" s="164" t="str">
        <f>IF(W34="","",VLOOKUP(W34,'【記載例】シフト記号表（勤務時間帯）'!$C$5:$W$46,21,FALSE))</f>
        <v>-</v>
      </c>
      <c r="X35" s="164">
        <f>IF(X34="","",VLOOKUP(X34,'【記載例】シフト記号表（勤務時間帯）'!$C$5:$W$46,21,FALSE))</f>
        <v>3.0000000000000018</v>
      </c>
      <c r="Y35" s="164">
        <f>IF(Y34="","",VLOOKUP(Y34,'【記載例】シフト記号表（勤務時間帯）'!$C$5:$W$46,21,FALSE))</f>
        <v>1.9999999999999996</v>
      </c>
      <c r="Z35" s="165" t="str">
        <f>IF(Z34="","",VLOOKUP(Z34,'【記載例】シフト記号表（勤務時間帯）'!$C$5:$W$46,21,FALSE))</f>
        <v>-</v>
      </c>
      <c r="AA35" s="163">
        <f>IF(AA34="","",VLOOKUP(AA34,'【記載例】シフト記号表（勤務時間帯）'!$C$5:$W$46,21,FALSE))</f>
        <v>8</v>
      </c>
      <c r="AB35" s="164">
        <f>IF(AB34="","",VLOOKUP(AB34,'【記載例】シフト記号表（勤務時間帯）'!$C$5:$W$46,21,FALSE))</f>
        <v>3.0000000000000018</v>
      </c>
      <c r="AC35" s="164">
        <f>IF(AC34="","",VLOOKUP(AC34,'【記載例】シフト記号表（勤務時間帯）'!$C$5:$W$46,21,FALSE))</f>
        <v>1.9999999999999996</v>
      </c>
      <c r="AD35" s="164" t="str">
        <f>IF(AD34="","",VLOOKUP(AD34,'【記載例】シフト記号表（勤務時間帯）'!$C$5:$W$46,21,FALSE))</f>
        <v>-</v>
      </c>
      <c r="AE35" s="164">
        <f>IF(AE34="","",VLOOKUP(AE34,'【記載例】シフト記号表（勤務時間帯）'!$C$5:$W$46,21,FALSE))</f>
        <v>7.9999999999999982</v>
      </c>
      <c r="AF35" s="164">
        <f>IF(AF34="","",VLOOKUP(AF34,'【記載例】シフト記号表（勤務時間帯）'!$C$5:$W$46,21,FALSE))</f>
        <v>3.0000000000000018</v>
      </c>
      <c r="AG35" s="165">
        <f>IF(AG34="","",VLOOKUP(AG34,'【記載例】シフト記号表（勤務時間帯）'!$C$5:$W$46,21,FALSE))</f>
        <v>1.9999999999999996</v>
      </c>
      <c r="AH35" s="163" t="str">
        <f>IF(AH34="","",VLOOKUP(AH34,'【記載例】シフト記号表（勤務時間帯）'!$C$5:$W$46,21,FALSE))</f>
        <v>-</v>
      </c>
      <c r="AI35" s="164">
        <f>IF(AI34="","",VLOOKUP(AI34,'【記載例】シフト記号表（勤務時間帯）'!$C$5:$W$46,21,FALSE))</f>
        <v>8</v>
      </c>
      <c r="AJ35" s="164">
        <f>IF(AJ34="","",VLOOKUP(AJ34,'【記載例】シフト記号表（勤務時間帯）'!$C$5:$W$46,21,FALSE))</f>
        <v>8</v>
      </c>
      <c r="AK35" s="164" t="str">
        <f>IF(AK34="","",VLOOKUP(AK34,'【記載例】シフト記号表（勤務時間帯）'!$C$5:$W$46,21,FALSE))</f>
        <v>-</v>
      </c>
      <c r="AL35" s="164">
        <f>IF(AL34="","",VLOOKUP(AL34,'【記載例】シフト記号表（勤務時間帯）'!$C$5:$W$46,21,FALSE))</f>
        <v>8</v>
      </c>
      <c r="AM35" s="164" t="str">
        <f>IF(AM34="","",VLOOKUP(AM34,'【記載例】シフト記号表（勤務時間帯）'!$C$5:$W$46,21,FALSE))</f>
        <v/>
      </c>
      <c r="AN35" s="165">
        <f>IF(AN34="","",VLOOKUP(AN34,'【記載例】シフト記号表（勤務時間帯）'!$C$5:$W$46,21,FALSE))</f>
        <v>3.0000000000000018</v>
      </c>
      <c r="AO35" s="163">
        <f>IF(AO34="","",VLOOKUP(AO34,'【記載例】シフト記号表（勤務時間帯）'!$C$5:$W$46,21,FALSE))</f>
        <v>1.9999999999999996</v>
      </c>
      <c r="AP35" s="164">
        <f>IF(AP34="","",VLOOKUP(AP34,'【記載例】シフト記号表（勤務時間帯）'!$C$5:$W$46,21,FALSE))</f>
        <v>8</v>
      </c>
      <c r="AQ35" s="164">
        <f>IF(AQ34="","",VLOOKUP(AQ34,'【記載例】シフト記号表（勤務時間帯）'!$C$5:$W$46,21,FALSE))</f>
        <v>8</v>
      </c>
      <c r="AR35" s="164" t="str">
        <f>IF(AR34="","",VLOOKUP(AR34,'【記載例】シフト記号表（勤務時間帯）'!$C$5:$W$46,21,FALSE))</f>
        <v>-</v>
      </c>
      <c r="AS35" s="164">
        <f>IF(AS34="","",VLOOKUP(AS34,'【記載例】シフト記号表（勤務時間帯）'!$C$5:$W$46,21,FALSE))</f>
        <v>8</v>
      </c>
      <c r="AT35" s="164">
        <f>IF(AT34="","",VLOOKUP(AT34,'【記載例】シフト記号表（勤務時間帯）'!$C$5:$W$46,21,FALSE))</f>
        <v>7.9999999999999982</v>
      </c>
      <c r="AU35" s="165" t="str">
        <f>IF(AU34="","",VLOOKUP(AU34,'【記載例】シフト記号表（勤務時間帯）'!$C$5:$W$46,21,FALSE))</f>
        <v>-</v>
      </c>
      <c r="AV35" s="163" t="str">
        <f>IF(AV34="","",VLOOKUP(AV34,'【記載例】シフト記号表（勤務時間帯）'!$C$5:$W$46,21,FALSE))</f>
        <v/>
      </c>
      <c r="AW35" s="164" t="str">
        <f>IF(AW34="","",VLOOKUP(AW34,'【記載例】シフト記号表（勤務時間帯）'!$C$5:$W$46,21,FALSE))</f>
        <v/>
      </c>
      <c r="AX35" s="166" t="str">
        <f>IF(AX34="","",VLOOKUP(AX34,'【記載例】シフト記号表（勤務時間帯）'!$C$5:$W$46,21,FALSE))</f>
        <v/>
      </c>
      <c r="AY35" s="252">
        <f>IF($BB$3="計画",SUM(T35:AU35),IF($BB$3="実績",SUM(T35:AX35),""))</f>
        <v>102</v>
      </c>
      <c r="AZ35" s="253"/>
      <c r="BA35" s="254">
        <f>IF($BB$3="計画",AY35/4,IF($BB$3="実績",(AY35/($BB$7/7)),""))</f>
        <v>25.5</v>
      </c>
      <c r="BB35" s="255"/>
      <c r="BC35" s="245"/>
      <c r="BD35" s="246"/>
      <c r="BE35" s="246"/>
      <c r="BF35" s="246"/>
      <c r="BG35" s="247"/>
    </row>
    <row r="36" spans="2:59" ht="20.25" customHeight="1" x14ac:dyDescent="0.4">
      <c r="B36" s="70"/>
      <c r="C36" s="285"/>
      <c r="D36" s="286"/>
      <c r="E36" s="287"/>
      <c r="F36" s="189" t="str">
        <f>C35</f>
        <v>介護従業者</v>
      </c>
      <c r="G36" s="289"/>
      <c r="H36" s="288"/>
      <c r="I36" s="286"/>
      <c r="J36" s="286"/>
      <c r="K36" s="287"/>
      <c r="L36" s="290"/>
      <c r="M36" s="283"/>
      <c r="N36" s="291"/>
      <c r="O36" s="29" t="s">
        <v>87</v>
      </c>
      <c r="P36" s="33"/>
      <c r="Q36" s="33"/>
      <c r="R36" s="21"/>
      <c r="S36" s="75"/>
      <c r="T36" s="167" t="str">
        <f>IF(T34="","",VLOOKUP(T34,'【記載例】シフト記号表（勤務時間帯）'!$C$5:$Y$46,23,FALSE))</f>
        <v>-</v>
      </c>
      <c r="U36" s="168" t="str">
        <f>IF(U34="","",VLOOKUP(U34,'【記載例】シフト記号表（勤務時間帯）'!$C$5:$Y$46,23,FALSE))</f>
        <v>-</v>
      </c>
      <c r="V36" s="168" t="str">
        <f>IF(V34="","",VLOOKUP(V34,'【記載例】シフト記号表（勤務時間帯）'!$C$5:$Y$46,23,FALSE))</f>
        <v>-</v>
      </c>
      <c r="W36" s="168" t="str">
        <f>IF(W34="","",VLOOKUP(W34,'【記載例】シフト記号表（勤務時間帯）'!$C$5:$Y$46,23,FALSE))</f>
        <v>-</v>
      </c>
      <c r="X36" s="168">
        <f>IF(X34="","",VLOOKUP(X34,'【記載例】シフト記号表（勤務時間帯）'!$C$5:$Y$46,23,FALSE))</f>
        <v>11.000000000000002</v>
      </c>
      <c r="Y36" s="168" t="str">
        <f>IF(Y34="","",VLOOKUP(Y34,'【記載例】シフト記号表（勤務時間帯）'!$C$5:$Y$46,23,FALSE))</f>
        <v>-</v>
      </c>
      <c r="Z36" s="169" t="str">
        <f>IF(Z34="","",VLOOKUP(Z34,'【記載例】シフト記号表（勤務時間帯）'!$C$5:$Y$46,23,FALSE))</f>
        <v>-</v>
      </c>
      <c r="AA36" s="167" t="str">
        <f>IF(AA34="","",VLOOKUP(AA34,'【記載例】シフト記号表（勤務時間帯）'!$C$5:$Y$46,23,FALSE))</f>
        <v>-</v>
      </c>
      <c r="AB36" s="168">
        <f>IF(AB34="","",VLOOKUP(AB34,'【記載例】シフト記号表（勤務時間帯）'!$C$5:$Y$46,23,FALSE))</f>
        <v>11.000000000000002</v>
      </c>
      <c r="AC36" s="168" t="str">
        <f>IF(AC34="","",VLOOKUP(AC34,'【記載例】シフト記号表（勤務時間帯）'!$C$5:$Y$46,23,FALSE))</f>
        <v>-</v>
      </c>
      <c r="AD36" s="168" t="str">
        <f>IF(AD34="","",VLOOKUP(AD34,'【記載例】シフト記号表（勤務時間帯）'!$C$5:$Y$46,23,FALSE))</f>
        <v>-</v>
      </c>
      <c r="AE36" s="168" t="str">
        <f>IF(AE34="","",VLOOKUP(AE34,'【記載例】シフト記号表（勤務時間帯）'!$C$5:$Y$46,23,FALSE))</f>
        <v>-</v>
      </c>
      <c r="AF36" s="168">
        <f>IF(AF34="","",VLOOKUP(AF34,'【記載例】シフト記号表（勤務時間帯）'!$C$5:$Y$46,23,FALSE))</f>
        <v>11.000000000000002</v>
      </c>
      <c r="AG36" s="169" t="str">
        <f>IF(AG34="","",VLOOKUP(AG34,'【記載例】シフト記号表（勤務時間帯）'!$C$5:$Y$46,23,FALSE))</f>
        <v>-</v>
      </c>
      <c r="AH36" s="167" t="str">
        <f>IF(AH34="","",VLOOKUP(AH34,'【記載例】シフト記号表（勤務時間帯）'!$C$5:$Y$46,23,FALSE))</f>
        <v>-</v>
      </c>
      <c r="AI36" s="168" t="str">
        <f>IF(AI34="","",VLOOKUP(AI34,'【記載例】シフト記号表（勤務時間帯）'!$C$5:$Y$46,23,FALSE))</f>
        <v>-</v>
      </c>
      <c r="AJ36" s="168" t="str">
        <f>IF(AJ34="","",VLOOKUP(AJ34,'【記載例】シフト記号表（勤務時間帯）'!$C$5:$Y$46,23,FALSE))</f>
        <v>-</v>
      </c>
      <c r="AK36" s="168" t="str">
        <f>IF(AK34="","",VLOOKUP(AK34,'【記載例】シフト記号表（勤務時間帯）'!$C$5:$Y$46,23,FALSE))</f>
        <v>-</v>
      </c>
      <c r="AL36" s="168" t="str">
        <f>IF(AL34="","",VLOOKUP(AL34,'【記載例】シフト記号表（勤務時間帯）'!$C$5:$Y$46,23,FALSE))</f>
        <v>-</v>
      </c>
      <c r="AM36" s="168" t="str">
        <f>IF(AM34="","",VLOOKUP(AM34,'【記載例】シフト記号表（勤務時間帯）'!$C$5:$Y$46,23,FALSE))</f>
        <v/>
      </c>
      <c r="AN36" s="169">
        <f>IF(AN34="","",VLOOKUP(AN34,'【記載例】シフト記号表（勤務時間帯）'!$C$5:$Y$46,23,FALSE))</f>
        <v>11.000000000000002</v>
      </c>
      <c r="AO36" s="167" t="str">
        <f>IF(AO34="","",VLOOKUP(AO34,'【記載例】シフト記号表（勤務時間帯）'!$C$5:$Y$46,23,FALSE))</f>
        <v>-</v>
      </c>
      <c r="AP36" s="168" t="str">
        <f>IF(AP34="","",VLOOKUP(AP34,'【記載例】シフト記号表（勤務時間帯）'!$C$5:$Y$46,23,FALSE))</f>
        <v>-</v>
      </c>
      <c r="AQ36" s="168" t="str">
        <f>IF(AQ34="","",VLOOKUP(AQ34,'【記載例】シフト記号表（勤務時間帯）'!$C$5:$Y$46,23,FALSE))</f>
        <v>-</v>
      </c>
      <c r="AR36" s="168" t="str">
        <f>IF(AR34="","",VLOOKUP(AR34,'【記載例】シフト記号表（勤務時間帯）'!$C$5:$Y$46,23,FALSE))</f>
        <v>-</v>
      </c>
      <c r="AS36" s="168" t="str">
        <f>IF(AS34="","",VLOOKUP(AS34,'【記載例】シフト記号表（勤務時間帯）'!$C$5:$Y$46,23,FALSE))</f>
        <v>-</v>
      </c>
      <c r="AT36" s="168" t="str">
        <f>IF(AT34="","",VLOOKUP(AT34,'【記載例】シフト記号表（勤務時間帯）'!$C$5:$Y$46,23,FALSE))</f>
        <v>-</v>
      </c>
      <c r="AU36" s="169" t="str">
        <f>IF(AU34="","",VLOOKUP(AU34,'【記載例】シフト記号表（勤務時間帯）'!$C$5:$Y$46,23,FALSE))</f>
        <v>-</v>
      </c>
      <c r="AV36" s="167" t="str">
        <f>IF(AV34="","",VLOOKUP(AV34,'【記載例】シフト記号表（勤務時間帯）'!$C$5:$Y$46,23,FALSE))</f>
        <v/>
      </c>
      <c r="AW36" s="168" t="str">
        <f>IF(AW34="","",VLOOKUP(AW34,'【記載例】シフト記号表（勤務時間帯）'!$C$5:$Y$46,23,FALSE))</f>
        <v/>
      </c>
      <c r="AX36" s="170" t="str">
        <f>IF(AX34="","",VLOOKUP(AX34,'【記載例】シフト記号表（勤務時間帯）'!$C$5:$Y$46,23,FALSE))</f>
        <v/>
      </c>
      <c r="AY36" s="260">
        <f>IF($BB$3="計画",SUM(T36:AU36),IF($BB$3="実績",SUM(T36:AX36),""))</f>
        <v>44.000000000000007</v>
      </c>
      <c r="AZ36" s="261"/>
      <c r="BA36" s="262">
        <f>IF($BB$3="計画",AY36/4,IF($BB$3="実績",(AY36/($BB$7/7)),""))</f>
        <v>11.000000000000002</v>
      </c>
      <c r="BB36" s="263"/>
      <c r="BC36" s="282"/>
      <c r="BD36" s="283"/>
      <c r="BE36" s="283"/>
      <c r="BF36" s="283"/>
      <c r="BG36" s="284"/>
    </row>
    <row r="37" spans="2:59" ht="20.25" customHeight="1" x14ac:dyDescent="0.4">
      <c r="B37" s="71"/>
      <c r="C37" s="248"/>
      <c r="D37" s="249"/>
      <c r="E37" s="250"/>
      <c r="F37" s="188"/>
      <c r="G37" s="264" t="s">
        <v>135</v>
      </c>
      <c r="H37" s="251"/>
      <c r="I37" s="249"/>
      <c r="J37" s="249"/>
      <c r="K37" s="250"/>
      <c r="L37" s="267" t="s">
        <v>176</v>
      </c>
      <c r="M37" s="243"/>
      <c r="N37" s="268"/>
      <c r="O37" s="25" t="s">
        <v>18</v>
      </c>
      <c r="P37" s="31"/>
      <c r="Q37" s="31"/>
      <c r="R37" s="19"/>
      <c r="S37" s="76"/>
      <c r="T37" s="191" t="s">
        <v>44</v>
      </c>
      <c r="U37" s="194" t="s">
        <v>51</v>
      </c>
      <c r="V37" s="194" t="s">
        <v>59</v>
      </c>
      <c r="W37" s="194" t="s">
        <v>60</v>
      </c>
      <c r="X37" s="192" t="s">
        <v>44</v>
      </c>
      <c r="Y37" s="194" t="s">
        <v>51</v>
      </c>
      <c r="Z37" s="193" t="s">
        <v>51</v>
      </c>
      <c r="AA37" s="191" t="s">
        <v>44</v>
      </c>
      <c r="AB37" s="194" t="s">
        <v>51</v>
      </c>
      <c r="AC37" s="194" t="s">
        <v>51</v>
      </c>
      <c r="AD37" s="192" t="s">
        <v>44</v>
      </c>
      <c r="AE37" s="194" t="s">
        <v>59</v>
      </c>
      <c r="AF37" s="194" t="s">
        <v>60</v>
      </c>
      <c r="AG37" s="193" t="s">
        <v>51</v>
      </c>
      <c r="AH37" s="191" t="s">
        <v>44</v>
      </c>
      <c r="AI37" s="192" t="s">
        <v>44</v>
      </c>
      <c r="AJ37" s="194" t="s">
        <v>59</v>
      </c>
      <c r="AK37" s="194" t="s">
        <v>60</v>
      </c>
      <c r="AL37" s="192" t="s">
        <v>44</v>
      </c>
      <c r="AM37" s="194" t="s">
        <v>51</v>
      </c>
      <c r="AN37" s="193" t="s">
        <v>51</v>
      </c>
      <c r="AO37" s="191" t="s">
        <v>53</v>
      </c>
      <c r="AP37" s="192" t="s">
        <v>44</v>
      </c>
      <c r="AQ37" s="194" t="s">
        <v>51</v>
      </c>
      <c r="AR37" s="194" t="s">
        <v>52</v>
      </c>
      <c r="AS37" s="194" t="s">
        <v>59</v>
      </c>
      <c r="AT37" s="194" t="s">
        <v>60</v>
      </c>
      <c r="AU37" s="193" t="s">
        <v>44</v>
      </c>
      <c r="AV37" s="191"/>
      <c r="AW37" s="194"/>
      <c r="AX37" s="195"/>
      <c r="AY37" s="274"/>
      <c r="AZ37" s="275"/>
      <c r="BA37" s="276"/>
      <c r="BB37" s="277"/>
      <c r="BC37" s="242"/>
      <c r="BD37" s="243"/>
      <c r="BE37" s="243"/>
      <c r="BF37" s="243"/>
      <c r="BG37" s="244"/>
    </row>
    <row r="38" spans="2:59" ht="20.25" customHeight="1" x14ac:dyDescent="0.4">
      <c r="B38" s="69">
        <f>B35+1</f>
        <v>7</v>
      </c>
      <c r="C38" s="248" t="s">
        <v>102</v>
      </c>
      <c r="D38" s="249"/>
      <c r="E38" s="250"/>
      <c r="F38" s="188"/>
      <c r="G38" s="265"/>
      <c r="H38" s="251" t="s">
        <v>19</v>
      </c>
      <c r="I38" s="249"/>
      <c r="J38" s="249"/>
      <c r="K38" s="250"/>
      <c r="L38" s="269"/>
      <c r="M38" s="246"/>
      <c r="N38" s="270"/>
      <c r="O38" s="27" t="s">
        <v>86</v>
      </c>
      <c r="P38" s="28"/>
      <c r="Q38" s="28"/>
      <c r="R38" s="23"/>
      <c r="S38" s="74"/>
      <c r="T38" s="163" t="str">
        <f>IF(T37="","",VLOOKUP(T37,'【記載例】シフト記号表（勤務時間帯）'!$C$5:$W$46,21,FALSE))</f>
        <v>-</v>
      </c>
      <c r="U38" s="164">
        <f>IF(U37="","",VLOOKUP(U37,'【記載例】シフト記号表（勤務時間帯）'!$C$5:$W$46,21,FALSE))</f>
        <v>7.9999999999999982</v>
      </c>
      <c r="V38" s="164">
        <f>IF(V37="","",VLOOKUP(V37,'【記載例】シフト記号表（勤務時間帯）'!$C$5:$W$46,21,FALSE))</f>
        <v>3.0000000000000018</v>
      </c>
      <c r="W38" s="164">
        <f>IF(W37="","",VLOOKUP(W37,'【記載例】シフト記号表（勤務時間帯）'!$C$5:$W$46,21,FALSE))</f>
        <v>1.9999999999999996</v>
      </c>
      <c r="X38" s="164" t="str">
        <f>IF(X37="","",VLOOKUP(X37,'【記載例】シフト記号表（勤務時間帯）'!$C$5:$W$46,21,FALSE))</f>
        <v>-</v>
      </c>
      <c r="Y38" s="164">
        <f>IF(Y37="","",VLOOKUP(Y37,'【記載例】シフト記号表（勤務時間帯）'!$C$5:$W$46,21,FALSE))</f>
        <v>7.9999999999999982</v>
      </c>
      <c r="Z38" s="165">
        <f>IF(Z37="","",VLOOKUP(Z37,'【記載例】シフト記号表（勤務時間帯）'!$C$5:$W$46,21,FALSE))</f>
        <v>7.9999999999999982</v>
      </c>
      <c r="AA38" s="163" t="str">
        <f>IF(AA37="","",VLOOKUP(AA37,'【記載例】シフト記号表（勤務時間帯）'!$C$5:$W$46,21,FALSE))</f>
        <v>-</v>
      </c>
      <c r="AB38" s="164">
        <f>IF(AB37="","",VLOOKUP(AB37,'【記載例】シフト記号表（勤務時間帯）'!$C$5:$W$46,21,FALSE))</f>
        <v>7.9999999999999982</v>
      </c>
      <c r="AC38" s="164">
        <f>IF(AC37="","",VLOOKUP(AC37,'【記載例】シフト記号表（勤務時間帯）'!$C$5:$W$46,21,FALSE))</f>
        <v>7.9999999999999982</v>
      </c>
      <c r="AD38" s="164" t="str">
        <f>IF(AD37="","",VLOOKUP(AD37,'【記載例】シフト記号表（勤務時間帯）'!$C$5:$W$46,21,FALSE))</f>
        <v>-</v>
      </c>
      <c r="AE38" s="164">
        <f>IF(AE37="","",VLOOKUP(AE37,'【記載例】シフト記号表（勤務時間帯）'!$C$5:$W$46,21,FALSE))</f>
        <v>3.0000000000000018</v>
      </c>
      <c r="AF38" s="164">
        <f>IF(AF37="","",VLOOKUP(AF37,'【記載例】シフト記号表（勤務時間帯）'!$C$5:$W$46,21,FALSE))</f>
        <v>1.9999999999999996</v>
      </c>
      <c r="AG38" s="165">
        <f>IF(AG37="","",VLOOKUP(AG37,'【記載例】シフト記号表（勤務時間帯）'!$C$5:$W$46,21,FALSE))</f>
        <v>7.9999999999999982</v>
      </c>
      <c r="AH38" s="163" t="str">
        <f>IF(AH37="","",VLOOKUP(AH37,'【記載例】シフト記号表（勤務時間帯）'!$C$5:$W$46,21,FALSE))</f>
        <v>-</v>
      </c>
      <c r="AI38" s="164" t="str">
        <f>IF(AI37="","",VLOOKUP(AI37,'【記載例】シフト記号表（勤務時間帯）'!$C$5:$W$46,21,FALSE))</f>
        <v>-</v>
      </c>
      <c r="AJ38" s="164">
        <f>IF(AJ37="","",VLOOKUP(AJ37,'【記載例】シフト記号表（勤務時間帯）'!$C$5:$W$46,21,FALSE))</f>
        <v>3.0000000000000018</v>
      </c>
      <c r="AK38" s="164">
        <f>IF(AK37="","",VLOOKUP(AK37,'【記載例】シフト記号表（勤務時間帯）'!$C$5:$W$46,21,FALSE))</f>
        <v>1.9999999999999996</v>
      </c>
      <c r="AL38" s="164" t="str">
        <f>IF(AL37="","",VLOOKUP(AL37,'【記載例】シフト記号表（勤務時間帯）'!$C$5:$W$46,21,FALSE))</f>
        <v>-</v>
      </c>
      <c r="AM38" s="164">
        <f>IF(AM37="","",VLOOKUP(AM37,'【記載例】シフト記号表（勤務時間帯）'!$C$5:$W$46,21,FALSE))</f>
        <v>7.9999999999999982</v>
      </c>
      <c r="AN38" s="165">
        <f>IF(AN37="","",VLOOKUP(AN37,'【記載例】シフト記号表（勤務時間帯）'!$C$5:$W$46,21,FALSE))</f>
        <v>7.9999999999999982</v>
      </c>
      <c r="AO38" s="163">
        <f>IF(AO37="","",VLOOKUP(AO37,'【記載例】シフト記号表（勤務時間帯）'!$C$5:$W$46,21,FALSE))</f>
        <v>8</v>
      </c>
      <c r="AP38" s="164" t="str">
        <f>IF(AP37="","",VLOOKUP(AP37,'【記載例】シフト記号表（勤務時間帯）'!$C$5:$W$46,21,FALSE))</f>
        <v>-</v>
      </c>
      <c r="AQ38" s="164">
        <f>IF(AQ37="","",VLOOKUP(AQ37,'【記載例】シフト記号表（勤務時間帯）'!$C$5:$W$46,21,FALSE))</f>
        <v>7.9999999999999982</v>
      </c>
      <c r="AR38" s="164">
        <f>IF(AR37="","",VLOOKUP(AR37,'【記載例】シフト記号表（勤務時間帯）'!$C$5:$W$46,21,FALSE))</f>
        <v>8</v>
      </c>
      <c r="AS38" s="164">
        <f>IF(AS37="","",VLOOKUP(AS37,'【記載例】シフト記号表（勤務時間帯）'!$C$5:$W$46,21,FALSE))</f>
        <v>3.0000000000000018</v>
      </c>
      <c r="AT38" s="164">
        <f>IF(AT37="","",VLOOKUP(AT37,'【記載例】シフト記号表（勤務時間帯）'!$C$5:$W$46,21,FALSE))</f>
        <v>1.9999999999999996</v>
      </c>
      <c r="AU38" s="165" t="str">
        <f>IF(AU37="","",VLOOKUP(AU37,'【記載例】シフト記号表（勤務時間帯）'!$C$5:$W$46,21,FALSE))</f>
        <v>-</v>
      </c>
      <c r="AV38" s="163" t="str">
        <f>IF(AV37="","",VLOOKUP(AV37,'【記載例】シフト記号表（勤務時間帯）'!$C$5:$W$46,21,FALSE))</f>
        <v/>
      </c>
      <c r="AW38" s="164" t="str">
        <f>IF(AW37="","",VLOOKUP(AW37,'【記載例】シフト記号表（勤務時間帯）'!$C$5:$W$46,21,FALSE))</f>
        <v/>
      </c>
      <c r="AX38" s="166" t="str">
        <f>IF(AX37="","",VLOOKUP(AX37,'【記載例】シフト記号表（勤務時間帯）'!$C$5:$W$46,21,FALSE))</f>
        <v/>
      </c>
      <c r="AY38" s="252">
        <f>IF($BB$3="計画",SUM(T38:AU38),IF($BB$3="実績",SUM(T38:AX38),""))</f>
        <v>108</v>
      </c>
      <c r="AZ38" s="253"/>
      <c r="BA38" s="254">
        <f>IF($BB$3="計画",AY38/4,IF($BB$3="実績",(AY38/($BB$7/7)),""))</f>
        <v>27</v>
      </c>
      <c r="BB38" s="255"/>
      <c r="BC38" s="245"/>
      <c r="BD38" s="246"/>
      <c r="BE38" s="246"/>
      <c r="BF38" s="246"/>
      <c r="BG38" s="247"/>
    </row>
    <row r="39" spans="2:59" ht="20.25" customHeight="1" x14ac:dyDescent="0.4">
      <c r="B39" s="70"/>
      <c r="C39" s="285"/>
      <c r="D39" s="286"/>
      <c r="E39" s="287"/>
      <c r="F39" s="189" t="str">
        <f>C38</f>
        <v>介護従業者</v>
      </c>
      <c r="G39" s="289"/>
      <c r="H39" s="288"/>
      <c r="I39" s="286"/>
      <c r="J39" s="286"/>
      <c r="K39" s="287"/>
      <c r="L39" s="290"/>
      <c r="M39" s="283"/>
      <c r="N39" s="291"/>
      <c r="O39" s="29" t="s">
        <v>87</v>
      </c>
      <c r="P39" s="32"/>
      <c r="Q39" s="32"/>
      <c r="R39" s="20"/>
      <c r="S39" s="77"/>
      <c r="T39" s="167" t="str">
        <f>IF(T37="","",VLOOKUP(T37,'【記載例】シフト記号表（勤務時間帯）'!$C$5:$Y$46,23,FALSE))</f>
        <v>-</v>
      </c>
      <c r="U39" s="168" t="str">
        <f>IF(U37="","",VLOOKUP(U37,'【記載例】シフト記号表（勤務時間帯）'!$C$5:$Y$46,23,FALSE))</f>
        <v>-</v>
      </c>
      <c r="V39" s="168">
        <f>IF(V37="","",VLOOKUP(V37,'【記載例】シフト記号表（勤務時間帯）'!$C$5:$Y$46,23,FALSE))</f>
        <v>11.000000000000002</v>
      </c>
      <c r="W39" s="168" t="str">
        <f>IF(W37="","",VLOOKUP(W37,'【記載例】シフト記号表（勤務時間帯）'!$C$5:$Y$46,23,FALSE))</f>
        <v>-</v>
      </c>
      <c r="X39" s="168" t="str">
        <f>IF(X37="","",VLOOKUP(X37,'【記載例】シフト記号表（勤務時間帯）'!$C$5:$Y$46,23,FALSE))</f>
        <v>-</v>
      </c>
      <c r="Y39" s="168" t="str">
        <f>IF(Y37="","",VLOOKUP(Y37,'【記載例】シフト記号表（勤務時間帯）'!$C$5:$Y$46,23,FALSE))</f>
        <v>-</v>
      </c>
      <c r="Z39" s="169" t="str">
        <f>IF(Z37="","",VLOOKUP(Z37,'【記載例】シフト記号表（勤務時間帯）'!$C$5:$Y$46,23,FALSE))</f>
        <v>-</v>
      </c>
      <c r="AA39" s="167" t="str">
        <f>IF(AA37="","",VLOOKUP(AA37,'【記載例】シフト記号表（勤務時間帯）'!$C$5:$Y$46,23,FALSE))</f>
        <v>-</v>
      </c>
      <c r="AB39" s="168" t="str">
        <f>IF(AB37="","",VLOOKUP(AB37,'【記載例】シフト記号表（勤務時間帯）'!$C$5:$Y$46,23,FALSE))</f>
        <v>-</v>
      </c>
      <c r="AC39" s="168" t="str">
        <f>IF(AC37="","",VLOOKUP(AC37,'【記載例】シフト記号表（勤務時間帯）'!$C$5:$Y$46,23,FALSE))</f>
        <v>-</v>
      </c>
      <c r="AD39" s="168" t="str">
        <f>IF(AD37="","",VLOOKUP(AD37,'【記載例】シフト記号表（勤務時間帯）'!$C$5:$Y$46,23,FALSE))</f>
        <v>-</v>
      </c>
      <c r="AE39" s="168">
        <f>IF(AE37="","",VLOOKUP(AE37,'【記載例】シフト記号表（勤務時間帯）'!$C$5:$Y$46,23,FALSE))</f>
        <v>11.000000000000002</v>
      </c>
      <c r="AF39" s="168" t="str">
        <f>IF(AF37="","",VLOOKUP(AF37,'【記載例】シフト記号表（勤務時間帯）'!$C$5:$Y$46,23,FALSE))</f>
        <v>-</v>
      </c>
      <c r="AG39" s="169" t="str">
        <f>IF(AG37="","",VLOOKUP(AG37,'【記載例】シフト記号表（勤務時間帯）'!$C$5:$Y$46,23,FALSE))</f>
        <v>-</v>
      </c>
      <c r="AH39" s="167" t="str">
        <f>IF(AH37="","",VLOOKUP(AH37,'【記載例】シフト記号表（勤務時間帯）'!$C$5:$Y$46,23,FALSE))</f>
        <v>-</v>
      </c>
      <c r="AI39" s="168" t="str">
        <f>IF(AI37="","",VLOOKUP(AI37,'【記載例】シフト記号表（勤務時間帯）'!$C$5:$Y$46,23,FALSE))</f>
        <v>-</v>
      </c>
      <c r="AJ39" s="168">
        <f>IF(AJ37="","",VLOOKUP(AJ37,'【記載例】シフト記号表（勤務時間帯）'!$C$5:$Y$46,23,FALSE))</f>
        <v>11.000000000000002</v>
      </c>
      <c r="AK39" s="168" t="str">
        <f>IF(AK37="","",VLOOKUP(AK37,'【記載例】シフト記号表（勤務時間帯）'!$C$5:$Y$46,23,FALSE))</f>
        <v>-</v>
      </c>
      <c r="AL39" s="168" t="str">
        <f>IF(AL37="","",VLOOKUP(AL37,'【記載例】シフト記号表（勤務時間帯）'!$C$5:$Y$46,23,FALSE))</f>
        <v>-</v>
      </c>
      <c r="AM39" s="168" t="str">
        <f>IF(AM37="","",VLOOKUP(AM37,'【記載例】シフト記号表（勤務時間帯）'!$C$5:$Y$46,23,FALSE))</f>
        <v>-</v>
      </c>
      <c r="AN39" s="169" t="str">
        <f>IF(AN37="","",VLOOKUP(AN37,'【記載例】シフト記号表（勤務時間帯）'!$C$5:$Y$46,23,FALSE))</f>
        <v>-</v>
      </c>
      <c r="AO39" s="167" t="str">
        <f>IF(AO37="","",VLOOKUP(AO37,'【記載例】シフト記号表（勤務時間帯）'!$C$5:$Y$46,23,FALSE))</f>
        <v>-</v>
      </c>
      <c r="AP39" s="168" t="str">
        <f>IF(AP37="","",VLOOKUP(AP37,'【記載例】シフト記号表（勤務時間帯）'!$C$5:$Y$46,23,FALSE))</f>
        <v>-</v>
      </c>
      <c r="AQ39" s="168" t="str">
        <f>IF(AQ37="","",VLOOKUP(AQ37,'【記載例】シフト記号表（勤務時間帯）'!$C$5:$Y$46,23,FALSE))</f>
        <v>-</v>
      </c>
      <c r="AR39" s="168" t="str">
        <f>IF(AR37="","",VLOOKUP(AR37,'【記載例】シフト記号表（勤務時間帯）'!$C$5:$Y$46,23,FALSE))</f>
        <v>-</v>
      </c>
      <c r="AS39" s="168">
        <f>IF(AS37="","",VLOOKUP(AS37,'【記載例】シフト記号表（勤務時間帯）'!$C$5:$Y$46,23,FALSE))</f>
        <v>11.000000000000002</v>
      </c>
      <c r="AT39" s="168" t="str">
        <f>IF(AT37="","",VLOOKUP(AT37,'【記載例】シフト記号表（勤務時間帯）'!$C$5:$Y$46,23,FALSE))</f>
        <v>-</v>
      </c>
      <c r="AU39" s="169" t="str">
        <f>IF(AU37="","",VLOOKUP(AU37,'【記載例】シフト記号表（勤務時間帯）'!$C$5:$Y$46,23,FALSE))</f>
        <v>-</v>
      </c>
      <c r="AV39" s="167" t="str">
        <f>IF(AV37="","",VLOOKUP(AV37,'【記載例】シフト記号表（勤務時間帯）'!$C$5:$Y$46,23,FALSE))</f>
        <v/>
      </c>
      <c r="AW39" s="168" t="str">
        <f>IF(AW37="","",VLOOKUP(AW37,'【記載例】シフト記号表（勤務時間帯）'!$C$5:$Y$46,23,FALSE))</f>
        <v/>
      </c>
      <c r="AX39" s="170" t="str">
        <f>IF(AX37="","",VLOOKUP(AX37,'【記載例】シフト記号表（勤務時間帯）'!$C$5:$Y$46,23,FALSE))</f>
        <v/>
      </c>
      <c r="AY39" s="260">
        <f>IF($BB$3="計画",SUM(T39:AU39),IF($BB$3="実績",SUM(T39:AX39),""))</f>
        <v>44.000000000000007</v>
      </c>
      <c r="AZ39" s="261"/>
      <c r="BA39" s="262">
        <f>IF($BB$3="計画",AY39/4,IF($BB$3="実績",(AY39/($BB$7/7)),""))</f>
        <v>11.000000000000002</v>
      </c>
      <c r="BB39" s="263"/>
      <c r="BC39" s="282"/>
      <c r="BD39" s="283"/>
      <c r="BE39" s="283"/>
      <c r="BF39" s="283"/>
      <c r="BG39" s="284"/>
    </row>
    <row r="40" spans="2:59" ht="20.25" customHeight="1" x14ac:dyDescent="0.4">
      <c r="B40" s="71"/>
      <c r="C40" s="248"/>
      <c r="D40" s="249"/>
      <c r="E40" s="250"/>
      <c r="F40" s="188"/>
      <c r="G40" s="264" t="s">
        <v>135</v>
      </c>
      <c r="H40" s="251"/>
      <c r="I40" s="249"/>
      <c r="J40" s="249"/>
      <c r="K40" s="250"/>
      <c r="L40" s="267" t="s">
        <v>177</v>
      </c>
      <c r="M40" s="243"/>
      <c r="N40" s="268"/>
      <c r="O40" s="25" t="s">
        <v>18</v>
      </c>
      <c r="P40" s="31"/>
      <c r="Q40" s="31"/>
      <c r="R40" s="19"/>
      <c r="S40" s="76"/>
      <c r="T40" s="191" t="s">
        <v>51</v>
      </c>
      <c r="U40" s="194" t="s">
        <v>137</v>
      </c>
      <c r="V40" s="194" t="s">
        <v>52</v>
      </c>
      <c r="W40" s="194" t="s">
        <v>59</v>
      </c>
      <c r="X40" s="194" t="s">
        <v>138</v>
      </c>
      <c r="Y40" s="192" t="s">
        <v>44</v>
      </c>
      <c r="Z40" s="193" t="s">
        <v>53</v>
      </c>
      <c r="AA40" s="191" t="s">
        <v>51</v>
      </c>
      <c r="AB40" s="194" t="s">
        <v>137</v>
      </c>
      <c r="AC40" s="194" t="s">
        <v>137</v>
      </c>
      <c r="AD40" s="194" t="s">
        <v>59</v>
      </c>
      <c r="AE40" s="194" t="s">
        <v>60</v>
      </c>
      <c r="AF40" s="192" t="s">
        <v>44</v>
      </c>
      <c r="AG40" s="193" t="s">
        <v>139</v>
      </c>
      <c r="AH40" s="191" t="s">
        <v>59</v>
      </c>
      <c r="AI40" s="194" t="s">
        <v>60</v>
      </c>
      <c r="AJ40" s="192" t="s">
        <v>44</v>
      </c>
      <c r="AK40" s="194" t="s">
        <v>139</v>
      </c>
      <c r="AL40" s="194" t="s">
        <v>51</v>
      </c>
      <c r="AM40" s="192" t="s">
        <v>44</v>
      </c>
      <c r="AN40" s="193" t="s">
        <v>44</v>
      </c>
      <c r="AO40" s="191" t="s">
        <v>59</v>
      </c>
      <c r="AP40" s="194" t="s">
        <v>60</v>
      </c>
      <c r="AQ40" s="192" t="s">
        <v>44</v>
      </c>
      <c r="AR40" s="194" t="s">
        <v>139</v>
      </c>
      <c r="AS40" s="192" t="s">
        <v>44</v>
      </c>
      <c r="AT40" s="194" t="s">
        <v>59</v>
      </c>
      <c r="AU40" s="193" t="s">
        <v>60</v>
      </c>
      <c r="AV40" s="191"/>
      <c r="AW40" s="194"/>
      <c r="AX40" s="195"/>
      <c r="AY40" s="274"/>
      <c r="AZ40" s="275"/>
      <c r="BA40" s="276"/>
      <c r="BB40" s="277"/>
      <c r="BC40" s="242"/>
      <c r="BD40" s="243"/>
      <c r="BE40" s="243"/>
      <c r="BF40" s="243"/>
      <c r="BG40" s="244"/>
    </row>
    <row r="41" spans="2:59" ht="20.25" customHeight="1" x14ac:dyDescent="0.4">
      <c r="B41" s="69">
        <f>B38+1</f>
        <v>8</v>
      </c>
      <c r="C41" s="248" t="s">
        <v>102</v>
      </c>
      <c r="D41" s="249"/>
      <c r="E41" s="250"/>
      <c r="F41" s="188"/>
      <c r="G41" s="265"/>
      <c r="H41" s="251" t="s">
        <v>19</v>
      </c>
      <c r="I41" s="249"/>
      <c r="J41" s="249"/>
      <c r="K41" s="250"/>
      <c r="L41" s="269"/>
      <c r="M41" s="246"/>
      <c r="N41" s="270"/>
      <c r="O41" s="27" t="s">
        <v>86</v>
      </c>
      <c r="P41" s="28"/>
      <c r="Q41" s="28"/>
      <c r="R41" s="23"/>
      <c r="S41" s="74"/>
      <c r="T41" s="163">
        <f>IF(T40="","",VLOOKUP(T40,'【記載例】シフト記号表（勤務時間帯）'!$C$5:$W$46,21,FALSE))</f>
        <v>7.9999999999999982</v>
      </c>
      <c r="U41" s="164">
        <f>IF(U40="","",VLOOKUP(U40,'【記載例】シフト記号表（勤務時間帯）'!$C$5:$W$46,21,FALSE))</f>
        <v>8</v>
      </c>
      <c r="V41" s="164">
        <f>IF(V40="","",VLOOKUP(V40,'【記載例】シフト記号表（勤務時間帯）'!$C$5:$W$46,21,FALSE))</f>
        <v>8</v>
      </c>
      <c r="W41" s="164">
        <f>IF(W40="","",VLOOKUP(W40,'【記載例】シフト記号表（勤務時間帯）'!$C$5:$W$46,21,FALSE))</f>
        <v>3.0000000000000018</v>
      </c>
      <c r="X41" s="164">
        <f>IF(X40="","",VLOOKUP(X40,'【記載例】シフト記号表（勤務時間帯）'!$C$5:$W$46,21,FALSE))</f>
        <v>1.9999999999999996</v>
      </c>
      <c r="Y41" s="164" t="str">
        <f>IF(Y40="","",VLOOKUP(Y40,'【記載例】シフト記号表（勤務時間帯）'!$C$5:$W$46,21,FALSE))</f>
        <v>-</v>
      </c>
      <c r="Z41" s="165">
        <f>IF(Z40="","",VLOOKUP(Z40,'【記載例】シフト記号表（勤務時間帯）'!$C$5:$W$46,21,FALSE))</f>
        <v>8</v>
      </c>
      <c r="AA41" s="163">
        <f>IF(AA40="","",VLOOKUP(AA40,'【記載例】シフト記号表（勤務時間帯）'!$C$5:$W$46,21,FALSE))</f>
        <v>7.9999999999999982</v>
      </c>
      <c r="AB41" s="164">
        <f>IF(AB40="","",VLOOKUP(AB40,'【記載例】シフト記号表（勤務時間帯）'!$C$5:$W$46,21,FALSE))</f>
        <v>8</v>
      </c>
      <c r="AC41" s="164">
        <f>IF(AC40="","",VLOOKUP(AC40,'【記載例】シフト記号表（勤務時間帯）'!$C$5:$W$46,21,FALSE))</f>
        <v>8</v>
      </c>
      <c r="AD41" s="164">
        <f>IF(AD40="","",VLOOKUP(AD40,'【記載例】シフト記号表（勤務時間帯）'!$C$5:$W$46,21,FALSE))</f>
        <v>3.0000000000000018</v>
      </c>
      <c r="AE41" s="164">
        <f>IF(AE40="","",VLOOKUP(AE40,'【記載例】シフト記号表（勤務時間帯）'!$C$5:$W$46,21,FALSE))</f>
        <v>1.9999999999999996</v>
      </c>
      <c r="AF41" s="164" t="str">
        <f>IF(AF40="","",VLOOKUP(AF40,'【記載例】シフト記号表（勤務時間帯）'!$C$5:$W$46,21,FALSE))</f>
        <v>-</v>
      </c>
      <c r="AG41" s="165">
        <f>IF(AG40="","",VLOOKUP(AG40,'【記載例】シフト記号表（勤務時間帯）'!$C$5:$W$46,21,FALSE))</f>
        <v>7.9999999999999982</v>
      </c>
      <c r="AH41" s="163">
        <f>IF(AH40="","",VLOOKUP(AH40,'【記載例】シフト記号表（勤務時間帯）'!$C$5:$W$46,21,FALSE))</f>
        <v>3.0000000000000018</v>
      </c>
      <c r="AI41" s="164">
        <f>IF(AI40="","",VLOOKUP(AI40,'【記載例】シフト記号表（勤務時間帯）'!$C$5:$W$46,21,FALSE))</f>
        <v>1.9999999999999996</v>
      </c>
      <c r="AJ41" s="164" t="str">
        <f>IF(AJ40="","",VLOOKUP(AJ40,'【記載例】シフト記号表（勤務時間帯）'!$C$5:$W$46,21,FALSE))</f>
        <v>-</v>
      </c>
      <c r="AK41" s="164">
        <f>IF(AK40="","",VLOOKUP(AK40,'【記載例】シフト記号表（勤務時間帯）'!$C$5:$W$46,21,FALSE))</f>
        <v>7.9999999999999982</v>
      </c>
      <c r="AL41" s="164">
        <f>IF(AL40="","",VLOOKUP(AL40,'【記載例】シフト記号表（勤務時間帯）'!$C$5:$W$46,21,FALSE))</f>
        <v>7.9999999999999982</v>
      </c>
      <c r="AM41" s="164" t="str">
        <f>IF(AM40="","",VLOOKUP(AM40,'【記載例】シフト記号表（勤務時間帯）'!$C$5:$W$46,21,FALSE))</f>
        <v>-</v>
      </c>
      <c r="AN41" s="165" t="str">
        <f>IF(AN40="","",VLOOKUP(AN40,'【記載例】シフト記号表（勤務時間帯）'!$C$5:$W$46,21,FALSE))</f>
        <v>-</v>
      </c>
      <c r="AO41" s="163">
        <f>IF(AO40="","",VLOOKUP(AO40,'【記載例】シフト記号表（勤務時間帯）'!$C$5:$W$46,21,FALSE))</f>
        <v>3.0000000000000018</v>
      </c>
      <c r="AP41" s="164">
        <f>IF(AP40="","",VLOOKUP(AP40,'【記載例】シフト記号表（勤務時間帯）'!$C$5:$W$46,21,FALSE))</f>
        <v>1.9999999999999996</v>
      </c>
      <c r="AQ41" s="164" t="str">
        <f>IF(AQ40="","",VLOOKUP(AQ40,'【記載例】シフト記号表（勤務時間帯）'!$C$5:$W$46,21,FALSE))</f>
        <v>-</v>
      </c>
      <c r="AR41" s="164">
        <f>IF(AR40="","",VLOOKUP(AR40,'【記載例】シフト記号表（勤務時間帯）'!$C$5:$W$46,21,FALSE))</f>
        <v>7.9999999999999982</v>
      </c>
      <c r="AS41" s="164" t="str">
        <f>IF(AS40="","",VLOOKUP(AS40,'【記載例】シフト記号表（勤務時間帯）'!$C$5:$W$46,21,FALSE))</f>
        <v>-</v>
      </c>
      <c r="AT41" s="164">
        <f>IF(AT40="","",VLOOKUP(AT40,'【記載例】シフト記号表（勤務時間帯）'!$C$5:$W$46,21,FALSE))</f>
        <v>3.0000000000000018</v>
      </c>
      <c r="AU41" s="165">
        <f>IF(AU40="","",VLOOKUP(AU40,'【記載例】シフト記号表（勤務時間帯）'!$C$5:$W$46,21,FALSE))</f>
        <v>1.9999999999999996</v>
      </c>
      <c r="AV41" s="163" t="str">
        <f>IF(AV40="","",VLOOKUP(AV40,'【記載例】シフト記号表（勤務時間帯）'!$C$5:$W$46,21,FALSE))</f>
        <v/>
      </c>
      <c r="AW41" s="164" t="str">
        <f>IF(AW40="","",VLOOKUP(AW40,'【記載例】シフト記号表（勤務時間帯）'!$C$5:$W$46,21,FALSE))</f>
        <v/>
      </c>
      <c r="AX41" s="166" t="str">
        <f>IF(AX40="","",VLOOKUP(AX40,'【記載例】シフト記号表（勤務時間帯）'!$C$5:$W$46,21,FALSE))</f>
        <v/>
      </c>
      <c r="AY41" s="252">
        <f>IF($BB$3="計画",SUM(T41:AU41),IF($BB$3="実績",SUM(T41:AX41),""))</f>
        <v>113</v>
      </c>
      <c r="AZ41" s="253"/>
      <c r="BA41" s="254">
        <f>IF($BB$3="計画",AY41/4,IF($BB$3="実績",(AY41/($BB$7/7)),""))</f>
        <v>28.25</v>
      </c>
      <c r="BB41" s="255"/>
      <c r="BC41" s="245"/>
      <c r="BD41" s="246"/>
      <c r="BE41" s="246"/>
      <c r="BF41" s="246"/>
      <c r="BG41" s="247"/>
    </row>
    <row r="42" spans="2:59" ht="20.25" customHeight="1" x14ac:dyDescent="0.4">
      <c r="B42" s="70"/>
      <c r="C42" s="285"/>
      <c r="D42" s="286"/>
      <c r="E42" s="287"/>
      <c r="F42" s="189" t="str">
        <f>C41</f>
        <v>介護従業者</v>
      </c>
      <c r="G42" s="289"/>
      <c r="H42" s="288"/>
      <c r="I42" s="286"/>
      <c r="J42" s="286"/>
      <c r="K42" s="287"/>
      <c r="L42" s="290"/>
      <c r="M42" s="283"/>
      <c r="N42" s="291"/>
      <c r="O42" s="29" t="s">
        <v>87</v>
      </c>
      <c r="P42" s="33"/>
      <c r="Q42" s="33"/>
      <c r="R42" s="21"/>
      <c r="S42" s="75"/>
      <c r="T42" s="167" t="str">
        <f>IF(T40="","",VLOOKUP(T40,'【記載例】シフト記号表（勤務時間帯）'!$C$5:$Y$46,23,FALSE))</f>
        <v>-</v>
      </c>
      <c r="U42" s="168" t="str">
        <f>IF(U40="","",VLOOKUP(U40,'【記載例】シフト記号表（勤務時間帯）'!$C$5:$Y$46,23,FALSE))</f>
        <v>-</v>
      </c>
      <c r="V42" s="168" t="str">
        <f>IF(V40="","",VLOOKUP(V40,'【記載例】シフト記号表（勤務時間帯）'!$C$5:$Y$46,23,FALSE))</f>
        <v>-</v>
      </c>
      <c r="W42" s="168">
        <f>IF(W40="","",VLOOKUP(W40,'【記載例】シフト記号表（勤務時間帯）'!$C$5:$Y$46,23,FALSE))</f>
        <v>11.000000000000002</v>
      </c>
      <c r="X42" s="168" t="str">
        <f>IF(X40="","",VLOOKUP(X40,'【記載例】シフト記号表（勤務時間帯）'!$C$5:$Y$46,23,FALSE))</f>
        <v>-</v>
      </c>
      <c r="Y42" s="168" t="str">
        <f>IF(Y40="","",VLOOKUP(Y40,'【記載例】シフト記号表（勤務時間帯）'!$C$5:$Y$46,23,FALSE))</f>
        <v>-</v>
      </c>
      <c r="Z42" s="169" t="str">
        <f>IF(Z40="","",VLOOKUP(Z40,'【記載例】シフト記号表（勤務時間帯）'!$C$5:$Y$46,23,FALSE))</f>
        <v>-</v>
      </c>
      <c r="AA42" s="167" t="str">
        <f>IF(AA40="","",VLOOKUP(AA40,'【記載例】シフト記号表（勤務時間帯）'!$C$5:$Y$46,23,FALSE))</f>
        <v>-</v>
      </c>
      <c r="AB42" s="168" t="str">
        <f>IF(AB40="","",VLOOKUP(AB40,'【記載例】シフト記号表（勤務時間帯）'!$C$5:$Y$46,23,FALSE))</f>
        <v>-</v>
      </c>
      <c r="AC42" s="168" t="str">
        <f>IF(AC40="","",VLOOKUP(AC40,'【記載例】シフト記号表（勤務時間帯）'!$C$5:$Y$46,23,FALSE))</f>
        <v>-</v>
      </c>
      <c r="AD42" s="168">
        <f>IF(AD40="","",VLOOKUP(AD40,'【記載例】シフト記号表（勤務時間帯）'!$C$5:$Y$46,23,FALSE))</f>
        <v>11.000000000000002</v>
      </c>
      <c r="AE42" s="168" t="str">
        <f>IF(AE40="","",VLOOKUP(AE40,'【記載例】シフト記号表（勤務時間帯）'!$C$5:$Y$46,23,FALSE))</f>
        <v>-</v>
      </c>
      <c r="AF42" s="168" t="str">
        <f>IF(AF40="","",VLOOKUP(AF40,'【記載例】シフト記号表（勤務時間帯）'!$C$5:$Y$46,23,FALSE))</f>
        <v>-</v>
      </c>
      <c r="AG42" s="169" t="str">
        <f>IF(AG40="","",VLOOKUP(AG40,'【記載例】シフト記号表（勤務時間帯）'!$C$5:$Y$46,23,FALSE))</f>
        <v>-</v>
      </c>
      <c r="AH42" s="167">
        <f>IF(AH40="","",VLOOKUP(AH40,'【記載例】シフト記号表（勤務時間帯）'!$C$5:$Y$46,23,FALSE))</f>
        <v>11.000000000000002</v>
      </c>
      <c r="AI42" s="168" t="str">
        <f>IF(AI40="","",VLOOKUP(AI40,'【記載例】シフト記号表（勤務時間帯）'!$C$5:$Y$46,23,FALSE))</f>
        <v>-</v>
      </c>
      <c r="AJ42" s="168" t="str">
        <f>IF(AJ40="","",VLOOKUP(AJ40,'【記載例】シフト記号表（勤務時間帯）'!$C$5:$Y$46,23,FALSE))</f>
        <v>-</v>
      </c>
      <c r="AK42" s="168" t="str">
        <f>IF(AK40="","",VLOOKUP(AK40,'【記載例】シフト記号表（勤務時間帯）'!$C$5:$Y$46,23,FALSE))</f>
        <v>-</v>
      </c>
      <c r="AL42" s="168" t="str">
        <f>IF(AL40="","",VLOOKUP(AL40,'【記載例】シフト記号表（勤務時間帯）'!$C$5:$Y$46,23,FALSE))</f>
        <v>-</v>
      </c>
      <c r="AM42" s="168" t="str">
        <f>IF(AM40="","",VLOOKUP(AM40,'【記載例】シフト記号表（勤務時間帯）'!$C$5:$Y$46,23,FALSE))</f>
        <v>-</v>
      </c>
      <c r="AN42" s="169" t="str">
        <f>IF(AN40="","",VLOOKUP(AN40,'【記載例】シフト記号表（勤務時間帯）'!$C$5:$Y$46,23,FALSE))</f>
        <v>-</v>
      </c>
      <c r="AO42" s="167">
        <f>IF(AO40="","",VLOOKUP(AO40,'【記載例】シフト記号表（勤務時間帯）'!$C$5:$Y$46,23,FALSE))</f>
        <v>11.000000000000002</v>
      </c>
      <c r="AP42" s="168" t="str">
        <f>IF(AP40="","",VLOOKUP(AP40,'【記載例】シフト記号表（勤務時間帯）'!$C$5:$Y$46,23,FALSE))</f>
        <v>-</v>
      </c>
      <c r="AQ42" s="168" t="str">
        <f>IF(AQ40="","",VLOOKUP(AQ40,'【記載例】シフト記号表（勤務時間帯）'!$C$5:$Y$46,23,FALSE))</f>
        <v>-</v>
      </c>
      <c r="AR42" s="168" t="str">
        <f>IF(AR40="","",VLOOKUP(AR40,'【記載例】シフト記号表（勤務時間帯）'!$C$5:$Y$46,23,FALSE))</f>
        <v>-</v>
      </c>
      <c r="AS42" s="168" t="str">
        <f>IF(AS40="","",VLOOKUP(AS40,'【記載例】シフト記号表（勤務時間帯）'!$C$5:$Y$46,23,FALSE))</f>
        <v>-</v>
      </c>
      <c r="AT42" s="168">
        <f>IF(AT40="","",VLOOKUP(AT40,'【記載例】シフト記号表（勤務時間帯）'!$C$5:$Y$46,23,FALSE))</f>
        <v>11.000000000000002</v>
      </c>
      <c r="AU42" s="169" t="str">
        <f>IF(AU40="","",VLOOKUP(AU40,'【記載例】シフト記号表（勤務時間帯）'!$C$5:$Y$46,23,FALSE))</f>
        <v>-</v>
      </c>
      <c r="AV42" s="167" t="str">
        <f>IF(AV40="","",VLOOKUP(AV40,'【記載例】シフト記号表（勤務時間帯）'!$C$5:$Y$46,23,FALSE))</f>
        <v/>
      </c>
      <c r="AW42" s="168" t="str">
        <f>IF(AW40="","",VLOOKUP(AW40,'【記載例】シフト記号表（勤務時間帯）'!$C$5:$Y$46,23,FALSE))</f>
        <v/>
      </c>
      <c r="AX42" s="170" t="str">
        <f>IF(AX40="","",VLOOKUP(AX40,'【記載例】シフト記号表（勤務時間帯）'!$C$5:$Y$46,23,FALSE))</f>
        <v/>
      </c>
      <c r="AY42" s="260">
        <f>IF($BB$3="計画",SUM(T42:AU42),IF($BB$3="実績",SUM(T42:AX42),""))</f>
        <v>55.000000000000007</v>
      </c>
      <c r="AZ42" s="261"/>
      <c r="BA42" s="262">
        <f>IF($BB$3="計画",AY42/4,IF($BB$3="実績",(AY42/($BB$7/7)),""))</f>
        <v>13.750000000000002</v>
      </c>
      <c r="BB42" s="263"/>
      <c r="BC42" s="282"/>
      <c r="BD42" s="283"/>
      <c r="BE42" s="283"/>
      <c r="BF42" s="283"/>
      <c r="BG42" s="284"/>
    </row>
    <row r="43" spans="2:59" ht="20.25" customHeight="1" x14ac:dyDescent="0.4">
      <c r="B43" s="71"/>
      <c r="C43" s="248"/>
      <c r="D43" s="249"/>
      <c r="E43" s="250"/>
      <c r="F43" s="188"/>
      <c r="G43" s="264" t="s">
        <v>135</v>
      </c>
      <c r="H43" s="251"/>
      <c r="I43" s="249"/>
      <c r="J43" s="249"/>
      <c r="K43" s="250"/>
      <c r="L43" s="267" t="s">
        <v>178</v>
      </c>
      <c r="M43" s="243"/>
      <c r="N43" s="268"/>
      <c r="O43" s="25" t="s">
        <v>18</v>
      </c>
      <c r="P43" s="31"/>
      <c r="Q43" s="31"/>
      <c r="R43" s="19"/>
      <c r="S43" s="76"/>
      <c r="T43" s="191" t="s">
        <v>60</v>
      </c>
      <c r="U43" s="192" t="s">
        <v>44</v>
      </c>
      <c r="V43" s="194" t="s">
        <v>53</v>
      </c>
      <c r="W43" s="194" t="s">
        <v>53</v>
      </c>
      <c r="X43" s="192" t="s">
        <v>44</v>
      </c>
      <c r="Y43" s="192" t="s">
        <v>44</v>
      </c>
      <c r="Z43" s="193" t="s">
        <v>59</v>
      </c>
      <c r="AA43" s="191" t="s">
        <v>60</v>
      </c>
      <c r="AB43" s="192" t="s">
        <v>44</v>
      </c>
      <c r="AC43" s="192" t="s">
        <v>44</v>
      </c>
      <c r="AD43" s="194" t="s">
        <v>51</v>
      </c>
      <c r="AE43" s="194" t="s">
        <v>53</v>
      </c>
      <c r="AF43" s="194" t="s">
        <v>53</v>
      </c>
      <c r="AG43" s="193" t="s">
        <v>59</v>
      </c>
      <c r="AH43" s="191" t="s">
        <v>60</v>
      </c>
      <c r="AI43" s="194" t="s">
        <v>53</v>
      </c>
      <c r="AJ43" s="192" t="s">
        <v>44</v>
      </c>
      <c r="AK43" s="194" t="s">
        <v>52</v>
      </c>
      <c r="AL43" s="194" t="s">
        <v>59</v>
      </c>
      <c r="AM43" s="194" t="s">
        <v>60</v>
      </c>
      <c r="AN43" s="193" t="s">
        <v>44</v>
      </c>
      <c r="AO43" s="191" t="s">
        <v>51</v>
      </c>
      <c r="AP43" s="194" t="s">
        <v>59</v>
      </c>
      <c r="AQ43" s="194" t="s">
        <v>60</v>
      </c>
      <c r="AR43" s="192" t="s">
        <v>44</v>
      </c>
      <c r="AS43" s="194" t="s">
        <v>51</v>
      </c>
      <c r="AT43" s="194" t="s">
        <v>52</v>
      </c>
      <c r="AU43" s="193" t="s">
        <v>59</v>
      </c>
      <c r="AV43" s="191"/>
      <c r="AW43" s="194"/>
      <c r="AX43" s="195"/>
      <c r="AY43" s="274"/>
      <c r="AZ43" s="275"/>
      <c r="BA43" s="276"/>
      <c r="BB43" s="277"/>
      <c r="BC43" s="242"/>
      <c r="BD43" s="243"/>
      <c r="BE43" s="243"/>
      <c r="BF43" s="243"/>
      <c r="BG43" s="244"/>
    </row>
    <row r="44" spans="2:59" ht="20.25" customHeight="1" x14ac:dyDescent="0.4">
      <c r="B44" s="69">
        <f>B41+1</f>
        <v>9</v>
      </c>
      <c r="C44" s="248" t="s">
        <v>102</v>
      </c>
      <c r="D44" s="249"/>
      <c r="E44" s="250"/>
      <c r="F44" s="188"/>
      <c r="G44" s="265"/>
      <c r="H44" s="251" t="s">
        <v>96</v>
      </c>
      <c r="I44" s="249"/>
      <c r="J44" s="249"/>
      <c r="K44" s="250"/>
      <c r="L44" s="269"/>
      <c r="M44" s="246"/>
      <c r="N44" s="270"/>
      <c r="O44" s="27" t="s">
        <v>86</v>
      </c>
      <c r="P44" s="28"/>
      <c r="Q44" s="28"/>
      <c r="R44" s="23"/>
      <c r="S44" s="74"/>
      <c r="T44" s="163">
        <f>IF(T43="","",VLOOKUP(T43,'【記載例】シフト記号表（勤務時間帯）'!$C$5:$W$46,21,FALSE))</f>
        <v>1.9999999999999996</v>
      </c>
      <c r="U44" s="164" t="str">
        <f>IF(U43="","",VLOOKUP(U43,'【記載例】シフト記号表（勤務時間帯）'!$C$5:$W$46,21,FALSE))</f>
        <v>-</v>
      </c>
      <c r="V44" s="164">
        <f>IF(V43="","",VLOOKUP(V43,'【記載例】シフト記号表（勤務時間帯）'!$C$5:$W$46,21,FALSE))</f>
        <v>8</v>
      </c>
      <c r="W44" s="164">
        <f>IF(W43="","",VLOOKUP(W43,'【記載例】シフト記号表（勤務時間帯）'!$C$5:$W$46,21,FALSE))</f>
        <v>8</v>
      </c>
      <c r="X44" s="164" t="str">
        <f>IF(X43="","",VLOOKUP(X43,'【記載例】シフト記号表（勤務時間帯）'!$C$5:$W$46,21,FALSE))</f>
        <v>-</v>
      </c>
      <c r="Y44" s="164" t="str">
        <f>IF(Y43="","",VLOOKUP(Y43,'【記載例】シフト記号表（勤務時間帯）'!$C$5:$W$46,21,FALSE))</f>
        <v>-</v>
      </c>
      <c r="Z44" s="165">
        <f>IF(Z43="","",VLOOKUP(Z43,'【記載例】シフト記号表（勤務時間帯）'!$C$5:$W$46,21,FALSE))</f>
        <v>3.0000000000000018</v>
      </c>
      <c r="AA44" s="163">
        <f>IF(AA43="","",VLOOKUP(AA43,'【記載例】シフト記号表（勤務時間帯）'!$C$5:$W$46,21,FALSE))</f>
        <v>1.9999999999999996</v>
      </c>
      <c r="AB44" s="164" t="str">
        <f>IF(AB43="","",VLOOKUP(AB43,'【記載例】シフト記号表（勤務時間帯）'!$C$5:$W$46,21,FALSE))</f>
        <v>-</v>
      </c>
      <c r="AC44" s="164" t="str">
        <f>IF(AC43="","",VLOOKUP(AC43,'【記載例】シフト記号表（勤務時間帯）'!$C$5:$W$46,21,FALSE))</f>
        <v>-</v>
      </c>
      <c r="AD44" s="164">
        <f>IF(AD43="","",VLOOKUP(AD43,'【記載例】シフト記号表（勤務時間帯）'!$C$5:$W$46,21,FALSE))</f>
        <v>7.9999999999999982</v>
      </c>
      <c r="AE44" s="164">
        <f>IF(AE43="","",VLOOKUP(AE43,'【記載例】シフト記号表（勤務時間帯）'!$C$5:$W$46,21,FALSE))</f>
        <v>8</v>
      </c>
      <c r="AF44" s="164">
        <f>IF(AF43="","",VLOOKUP(AF43,'【記載例】シフト記号表（勤務時間帯）'!$C$5:$W$46,21,FALSE))</f>
        <v>8</v>
      </c>
      <c r="AG44" s="165">
        <f>IF(AG43="","",VLOOKUP(AG43,'【記載例】シフト記号表（勤務時間帯）'!$C$5:$W$46,21,FALSE))</f>
        <v>3.0000000000000018</v>
      </c>
      <c r="AH44" s="163">
        <f>IF(AH43="","",VLOOKUP(AH43,'【記載例】シフト記号表（勤務時間帯）'!$C$5:$W$46,21,FALSE))</f>
        <v>1.9999999999999996</v>
      </c>
      <c r="AI44" s="164">
        <f>IF(AI43="","",VLOOKUP(AI43,'【記載例】シフト記号表（勤務時間帯）'!$C$5:$W$46,21,FALSE))</f>
        <v>8</v>
      </c>
      <c r="AJ44" s="164" t="str">
        <f>IF(AJ43="","",VLOOKUP(AJ43,'【記載例】シフト記号表（勤務時間帯）'!$C$5:$W$46,21,FALSE))</f>
        <v>-</v>
      </c>
      <c r="AK44" s="164">
        <f>IF(AK43="","",VLOOKUP(AK43,'【記載例】シフト記号表（勤務時間帯）'!$C$5:$W$46,21,FALSE))</f>
        <v>8</v>
      </c>
      <c r="AL44" s="164">
        <f>IF(AL43="","",VLOOKUP(AL43,'【記載例】シフト記号表（勤務時間帯）'!$C$5:$W$46,21,FALSE))</f>
        <v>3.0000000000000018</v>
      </c>
      <c r="AM44" s="164">
        <f>IF(AM43="","",VLOOKUP(AM43,'【記載例】シフト記号表（勤務時間帯）'!$C$5:$W$46,21,FALSE))</f>
        <v>1.9999999999999996</v>
      </c>
      <c r="AN44" s="165" t="str">
        <f>IF(AN43="","",VLOOKUP(AN43,'【記載例】シフト記号表（勤務時間帯）'!$C$5:$W$46,21,FALSE))</f>
        <v>-</v>
      </c>
      <c r="AO44" s="163">
        <f>IF(AO43="","",VLOOKUP(AO43,'【記載例】シフト記号表（勤務時間帯）'!$C$5:$W$46,21,FALSE))</f>
        <v>7.9999999999999982</v>
      </c>
      <c r="AP44" s="164">
        <f>IF(AP43="","",VLOOKUP(AP43,'【記載例】シフト記号表（勤務時間帯）'!$C$5:$W$46,21,FALSE))</f>
        <v>3.0000000000000018</v>
      </c>
      <c r="AQ44" s="164">
        <f>IF(AQ43="","",VLOOKUP(AQ43,'【記載例】シフト記号表（勤務時間帯）'!$C$5:$W$46,21,FALSE))</f>
        <v>1.9999999999999996</v>
      </c>
      <c r="AR44" s="164" t="str">
        <f>IF(AR43="","",VLOOKUP(AR43,'【記載例】シフト記号表（勤務時間帯）'!$C$5:$W$46,21,FALSE))</f>
        <v>-</v>
      </c>
      <c r="AS44" s="164">
        <f>IF(AS43="","",VLOOKUP(AS43,'【記載例】シフト記号表（勤務時間帯）'!$C$5:$W$46,21,FALSE))</f>
        <v>7.9999999999999982</v>
      </c>
      <c r="AT44" s="164">
        <f>IF(AT43="","",VLOOKUP(AT43,'【記載例】シフト記号表（勤務時間帯）'!$C$5:$W$46,21,FALSE))</f>
        <v>8</v>
      </c>
      <c r="AU44" s="165">
        <f>IF(AU43="","",VLOOKUP(AU43,'【記載例】シフト記号表（勤務時間帯）'!$C$5:$W$46,21,FALSE))</f>
        <v>3.0000000000000018</v>
      </c>
      <c r="AV44" s="163" t="str">
        <f>IF(AV43="","",VLOOKUP(AV43,'【記載例】シフト記号表（勤務時間帯）'!$C$5:$W$46,21,FALSE))</f>
        <v/>
      </c>
      <c r="AW44" s="164" t="str">
        <f>IF(AW43="","",VLOOKUP(AW43,'【記載例】シフト記号表（勤務時間帯）'!$C$5:$W$46,21,FALSE))</f>
        <v/>
      </c>
      <c r="AX44" s="166" t="str">
        <f>IF(AX43="","",VLOOKUP(AX43,'【記載例】シフト記号表（勤務時間帯）'!$C$5:$W$46,21,FALSE))</f>
        <v/>
      </c>
      <c r="AY44" s="252">
        <f>IF($BB$3="計画",SUM(T44:AU44),IF($BB$3="実績",SUM(T44:AX44),""))</f>
        <v>105</v>
      </c>
      <c r="AZ44" s="253"/>
      <c r="BA44" s="254">
        <f>IF($BB$3="計画",AY44/4,IF($BB$3="実績",(AY44/($BB$7/7)),""))</f>
        <v>26.25</v>
      </c>
      <c r="BB44" s="255"/>
      <c r="BC44" s="245"/>
      <c r="BD44" s="246"/>
      <c r="BE44" s="246"/>
      <c r="BF44" s="246"/>
      <c r="BG44" s="247"/>
    </row>
    <row r="45" spans="2:59" ht="20.25" customHeight="1" x14ac:dyDescent="0.4">
      <c r="B45" s="70"/>
      <c r="C45" s="285"/>
      <c r="D45" s="286"/>
      <c r="E45" s="287"/>
      <c r="F45" s="189" t="str">
        <f>C44</f>
        <v>介護従業者</v>
      </c>
      <c r="G45" s="289"/>
      <c r="H45" s="288"/>
      <c r="I45" s="286"/>
      <c r="J45" s="286"/>
      <c r="K45" s="287"/>
      <c r="L45" s="290"/>
      <c r="M45" s="283"/>
      <c r="N45" s="291"/>
      <c r="O45" s="29" t="s">
        <v>87</v>
      </c>
      <c r="P45" s="30"/>
      <c r="Q45" s="30"/>
      <c r="R45" s="22"/>
      <c r="S45" s="78"/>
      <c r="T45" s="167" t="str">
        <f>IF(T43="","",VLOOKUP(T43,'【記載例】シフト記号表（勤務時間帯）'!$C$5:$Y$46,23,FALSE))</f>
        <v>-</v>
      </c>
      <c r="U45" s="168" t="str">
        <f>IF(U43="","",VLOOKUP(U43,'【記載例】シフト記号表（勤務時間帯）'!$C$5:$Y$46,23,FALSE))</f>
        <v>-</v>
      </c>
      <c r="V45" s="168" t="str">
        <f>IF(V43="","",VLOOKUP(V43,'【記載例】シフト記号表（勤務時間帯）'!$C$5:$Y$46,23,FALSE))</f>
        <v>-</v>
      </c>
      <c r="W45" s="168" t="str">
        <f>IF(W43="","",VLOOKUP(W43,'【記載例】シフト記号表（勤務時間帯）'!$C$5:$Y$46,23,FALSE))</f>
        <v>-</v>
      </c>
      <c r="X45" s="168" t="str">
        <f>IF(X43="","",VLOOKUP(X43,'【記載例】シフト記号表（勤務時間帯）'!$C$5:$Y$46,23,FALSE))</f>
        <v>-</v>
      </c>
      <c r="Y45" s="168" t="str">
        <f>IF(Y43="","",VLOOKUP(Y43,'【記載例】シフト記号表（勤務時間帯）'!$C$5:$Y$46,23,FALSE))</f>
        <v>-</v>
      </c>
      <c r="Z45" s="169">
        <f>IF(Z43="","",VLOOKUP(Z43,'【記載例】シフト記号表（勤務時間帯）'!$C$5:$Y$46,23,FALSE))</f>
        <v>11.000000000000002</v>
      </c>
      <c r="AA45" s="167" t="str">
        <f>IF(AA43="","",VLOOKUP(AA43,'【記載例】シフト記号表（勤務時間帯）'!$C$5:$Y$46,23,FALSE))</f>
        <v>-</v>
      </c>
      <c r="AB45" s="168" t="str">
        <f>IF(AB43="","",VLOOKUP(AB43,'【記載例】シフト記号表（勤務時間帯）'!$C$5:$Y$46,23,FALSE))</f>
        <v>-</v>
      </c>
      <c r="AC45" s="168" t="str">
        <f>IF(AC43="","",VLOOKUP(AC43,'【記載例】シフト記号表（勤務時間帯）'!$C$5:$Y$46,23,FALSE))</f>
        <v>-</v>
      </c>
      <c r="AD45" s="168" t="str">
        <f>IF(AD43="","",VLOOKUP(AD43,'【記載例】シフト記号表（勤務時間帯）'!$C$5:$Y$46,23,FALSE))</f>
        <v>-</v>
      </c>
      <c r="AE45" s="168" t="str">
        <f>IF(AE43="","",VLOOKUP(AE43,'【記載例】シフト記号表（勤務時間帯）'!$C$5:$Y$46,23,FALSE))</f>
        <v>-</v>
      </c>
      <c r="AF45" s="168" t="str">
        <f>IF(AF43="","",VLOOKUP(AF43,'【記載例】シフト記号表（勤務時間帯）'!$C$5:$Y$46,23,FALSE))</f>
        <v>-</v>
      </c>
      <c r="AG45" s="169">
        <f>IF(AG43="","",VLOOKUP(AG43,'【記載例】シフト記号表（勤務時間帯）'!$C$5:$Y$46,23,FALSE))</f>
        <v>11.000000000000002</v>
      </c>
      <c r="AH45" s="167" t="str">
        <f>IF(AH43="","",VLOOKUP(AH43,'【記載例】シフト記号表（勤務時間帯）'!$C$5:$Y$46,23,FALSE))</f>
        <v>-</v>
      </c>
      <c r="AI45" s="168" t="str">
        <f>IF(AI43="","",VLOOKUP(AI43,'【記載例】シフト記号表（勤務時間帯）'!$C$5:$Y$46,23,FALSE))</f>
        <v>-</v>
      </c>
      <c r="AJ45" s="168" t="str">
        <f>IF(AJ43="","",VLOOKUP(AJ43,'【記載例】シフト記号表（勤務時間帯）'!$C$5:$Y$46,23,FALSE))</f>
        <v>-</v>
      </c>
      <c r="AK45" s="168" t="str">
        <f>IF(AK43="","",VLOOKUP(AK43,'【記載例】シフト記号表（勤務時間帯）'!$C$5:$Y$46,23,FALSE))</f>
        <v>-</v>
      </c>
      <c r="AL45" s="168">
        <f>IF(AL43="","",VLOOKUP(AL43,'【記載例】シフト記号表（勤務時間帯）'!$C$5:$Y$46,23,FALSE))</f>
        <v>11.000000000000002</v>
      </c>
      <c r="AM45" s="168" t="str">
        <f>IF(AM43="","",VLOOKUP(AM43,'【記載例】シフト記号表（勤務時間帯）'!$C$5:$Y$46,23,FALSE))</f>
        <v>-</v>
      </c>
      <c r="AN45" s="169" t="str">
        <f>IF(AN43="","",VLOOKUP(AN43,'【記載例】シフト記号表（勤務時間帯）'!$C$5:$Y$46,23,FALSE))</f>
        <v>-</v>
      </c>
      <c r="AO45" s="167" t="str">
        <f>IF(AO43="","",VLOOKUP(AO43,'【記載例】シフト記号表（勤務時間帯）'!$C$5:$Y$46,23,FALSE))</f>
        <v>-</v>
      </c>
      <c r="AP45" s="168">
        <f>IF(AP43="","",VLOOKUP(AP43,'【記載例】シフト記号表（勤務時間帯）'!$C$5:$Y$46,23,FALSE))</f>
        <v>11.000000000000002</v>
      </c>
      <c r="AQ45" s="168" t="str">
        <f>IF(AQ43="","",VLOOKUP(AQ43,'【記載例】シフト記号表（勤務時間帯）'!$C$5:$Y$46,23,FALSE))</f>
        <v>-</v>
      </c>
      <c r="AR45" s="168" t="str">
        <f>IF(AR43="","",VLOOKUP(AR43,'【記載例】シフト記号表（勤務時間帯）'!$C$5:$Y$46,23,FALSE))</f>
        <v>-</v>
      </c>
      <c r="AS45" s="168" t="str">
        <f>IF(AS43="","",VLOOKUP(AS43,'【記載例】シフト記号表（勤務時間帯）'!$C$5:$Y$46,23,FALSE))</f>
        <v>-</v>
      </c>
      <c r="AT45" s="168" t="str">
        <f>IF(AT43="","",VLOOKUP(AT43,'【記載例】シフト記号表（勤務時間帯）'!$C$5:$Y$46,23,FALSE))</f>
        <v>-</v>
      </c>
      <c r="AU45" s="169">
        <f>IF(AU43="","",VLOOKUP(AU43,'【記載例】シフト記号表（勤務時間帯）'!$C$5:$Y$46,23,FALSE))</f>
        <v>11.000000000000002</v>
      </c>
      <c r="AV45" s="167" t="str">
        <f>IF(AV43="","",VLOOKUP(AV43,'【記載例】シフト記号表（勤務時間帯）'!$C$5:$Y$46,23,FALSE))</f>
        <v/>
      </c>
      <c r="AW45" s="168" t="str">
        <f>IF(AW43="","",VLOOKUP(AW43,'【記載例】シフト記号表（勤務時間帯）'!$C$5:$Y$46,23,FALSE))</f>
        <v/>
      </c>
      <c r="AX45" s="170" t="str">
        <f>IF(AX43="","",VLOOKUP(AX43,'【記載例】シフト記号表（勤務時間帯）'!$C$5:$Y$46,23,FALSE))</f>
        <v/>
      </c>
      <c r="AY45" s="260">
        <f>IF($BB$3="計画",SUM(T45:AU45),IF($BB$3="実績",SUM(T45:AX45),""))</f>
        <v>55.000000000000007</v>
      </c>
      <c r="AZ45" s="261"/>
      <c r="BA45" s="262">
        <f>IF($BB$3="計画",AY45/4,IF($BB$3="実績",(AY45/($BB$7/7)),""))</f>
        <v>13.750000000000002</v>
      </c>
      <c r="BB45" s="263"/>
      <c r="BC45" s="282"/>
      <c r="BD45" s="283"/>
      <c r="BE45" s="283"/>
      <c r="BF45" s="283"/>
      <c r="BG45" s="284"/>
    </row>
    <row r="46" spans="2:59" ht="20.25" customHeight="1" x14ac:dyDescent="0.4">
      <c r="B46" s="71"/>
      <c r="C46" s="248"/>
      <c r="D46" s="249"/>
      <c r="E46" s="250"/>
      <c r="F46" s="188"/>
      <c r="G46" s="264" t="s">
        <v>169</v>
      </c>
      <c r="H46" s="251"/>
      <c r="I46" s="249"/>
      <c r="J46" s="249"/>
      <c r="K46" s="250"/>
      <c r="L46" s="267" t="s">
        <v>218</v>
      </c>
      <c r="M46" s="243"/>
      <c r="N46" s="268"/>
      <c r="O46" s="25" t="s">
        <v>18</v>
      </c>
      <c r="P46" s="32"/>
      <c r="Q46" s="32"/>
      <c r="R46" s="20"/>
      <c r="S46" s="79"/>
      <c r="T46" s="191" t="s">
        <v>219</v>
      </c>
      <c r="U46" s="192" t="s">
        <v>44</v>
      </c>
      <c r="V46" s="192" t="s">
        <v>44</v>
      </c>
      <c r="W46" s="192" t="s">
        <v>44</v>
      </c>
      <c r="X46" s="194" t="s">
        <v>219</v>
      </c>
      <c r="Y46" s="194" t="s">
        <v>219</v>
      </c>
      <c r="Z46" s="193" t="s">
        <v>44</v>
      </c>
      <c r="AA46" s="191" t="s">
        <v>44</v>
      </c>
      <c r="AB46" s="192" t="s">
        <v>44</v>
      </c>
      <c r="AC46" s="192" t="s">
        <v>44</v>
      </c>
      <c r="AD46" s="194" t="s">
        <v>219</v>
      </c>
      <c r="AE46" s="192" t="s">
        <v>44</v>
      </c>
      <c r="AF46" s="192" t="s">
        <v>44</v>
      </c>
      <c r="AG46" s="193" t="s">
        <v>44</v>
      </c>
      <c r="AH46" s="191" t="s">
        <v>219</v>
      </c>
      <c r="AI46" s="192" t="s">
        <v>44</v>
      </c>
      <c r="AJ46" s="192" t="s">
        <v>44</v>
      </c>
      <c r="AK46" s="194" t="s">
        <v>219</v>
      </c>
      <c r="AL46" s="192" t="s">
        <v>44</v>
      </c>
      <c r="AM46" s="194" t="s">
        <v>219</v>
      </c>
      <c r="AN46" s="193" t="s">
        <v>44</v>
      </c>
      <c r="AO46" s="191" t="s">
        <v>44</v>
      </c>
      <c r="AP46" s="192" t="s">
        <v>44</v>
      </c>
      <c r="AQ46" s="192" t="s">
        <v>44</v>
      </c>
      <c r="AR46" s="192" t="s">
        <v>44</v>
      </c>
      <c r="AS46" s="192" t="s">
        <v>44</v>
      </c>
      <c r="AT46" s="192" t="s">
        <v>44</v>
      </c>
      <c r="AU46" s="193" t="s">
        <v>219</v>
      </c>
      <c r="AV46" s="191"/>
      <c r="AW46" s="194"/>
      <c r="AX46" s="195"/>
      <c r="AY46" s="274"/>
      <c r="AZ46" s="275"/>
      <c r="BA46" s="276"/>
      <c r="BB46" s="277"/>
      <c r="BC46" s="242"/>
      <c r="BD46" s="243"/>
      <c r="BE46" s="243"/>
      <c r="BF46" s="243"/>
      <c r="BG46" s="244"/>
    </row>
    <row r="47" spans="2:59" ht="20.25" customHeight="1" x14ac:dyDescent="0.4">
      <c r="B47" s="69">
        <f>B44+1</f>
        <v>10</v>
      </c>
      <c r="C47" s="248" t="s">
        <v>102</v>
      </c>
      <c r="D47" s="249"/>
      <c r="E47" s="250"/>
      <c r="F47" s="188"/>
      <c r="G47" s="265"/>
      <c r="H47" s="251" t="s">
        <v>136</v>
      </c>
      <c r="I47" s="249"/>
      <c r="J47" s="249"/>
      <c r="K47" s="250"/>
      <c r="L47" s="269"/>
      <c r="M47" s="246"/>
      <c r="N47" s="270"/>
      <c r="O47" s="27" t="s">
        <v>86</v>
      </c>
      <c r="P47" s="28"/>
      <c r="Q47" s="28"/>
      <c r="R47" s="23"/>
      <c r="S47" s="74"/>
      <c r="T47" s="163">
        <f>IF(T46="","",VLOOKUP(T46,'【記載例】シフト記号表（勤務時間帯）'!$C$5:$W$46,21,FALSE))</f>
        <v>6</v>
      </c>
      <c r="U47" s="164" t="str">
        <f>IF(U46="","",VLOOKUP(U46,'【記載例】シフト記号表（勤務時間帯）'!$C$5:$W$46,21,FALSE))</f>
        <v>-</v>
      </c>
      <c r="V47" s="164" t="str">
        <f>IF(V46="","",VLOOKUP(V46,'【記載例】シフト記号表（勤務時間帯）'!$C$5:$W$46,21,FALSE))</f>
        <v>-</v>
      </c>
      <c r="W47" s="164" t="str">
        <f>IF(W46="","",VLOOKUP(W46,'【記載例】シフト記号表（勤務時間帯）'!$C$5:$W$46,21,FALSE))</f>
        <v>-</v>
      </c>
      <c r="X47" s="164">
        <f>IF(X46="","",VLOOKUP(X46,'【記載例】シフト記号表（勤務時間帯）'!$C$5:$W$46,21,FALSE))</f>
        <v>6</v>
      </c>
      <c r="Y47" s="164">
        <f>IF(Y46="","",VLOOKUP(Y46,'【記載例】シフト記号表（勤務時間帯）'!$C$5:$W$46,21,FALSE))</f>
        <v>6</v>
      </c>
      <c r="Z47" s="165" t="str">
        <f>IF(Z46="","",VLOOKUP(Z46,'【記載例】シフト記号表（勤務時間帯）'!$C$5:$W$46,21,FALSE))</f>
        <v>-</v>
      </c>
      <c r="AA47" s="163" t="str">
        <f>IF(AA46="","",VLOOKUP(AA46,'【記載例】シフト記号表（勤務時間帯）'!$C$5:$W$46,21,FALSE))</f>
        <v>-</v>
      </c>
      <c r="AB47" s="164" t="str">
        <f>IF(AB46="","",VLOOKUP(AB46,'【記載例】シフト記号表（勤務時間帯）'!$C$5:$W$46,21,FALSE))</f>
        <v>-</v>
      </c>
      <c r="AC47" s="164" t="str">
        <f>IF(AC46="","",VLOOKUP(AC46,'【記載例】シフト記号表（勤務時間帯）'!$C$5:$W$46,21,FALSE))</f>
        <v>-</v>
      </c>
      <c r="AD47" s="164">
        <f>IF(AD46="","",VLOOKUP(AD46,'【記載例】シフト記号表（勤務時間帯）'!$C$5:$W$46,21,FALSE))</f>
        <v>6</v>
      </c>
      <c r="AE47" s="164" t="str">
        <f>IF(AE46="","",VLOOKUP(AE46,'【記載例】シフト記号表（勤務時間帯）'!$C$5:$W$46,21,FALSE))</f>
        <v>-</v>
      </c>
      <c r="AF47" s="164" t="str">
        <f>IF(AF46="","",VLOOKUP(AF46,'【記載例】シフト記号表（勤務時間帯）'!$C$5:$W$46,21,FALSE))</f>
        <v>-</v>
      </c>
      <c r="AG47" s="165" t="str">
        <f>IF(AG46="","",VLOOKUP(AG46,'【記載例】シフト記号表（勤務時間帯）'!$C$5:$W$46,21,FALSE))</f>
        <v>-</v>
      </c>
      <c r="AH47" s="163">
        <f>IF(AH46="","",VLOOKUP(AH46,'【記載例】シフト記号表（勤務時間帯）'!$C$5:$W$46,21,FALSE))</f>
        <v>6</v>
      </c>
      <c r="AI47" s="164" t="str">
        <f>IF(AI46="","",VLOOKUP(AI46,'【記載例】シフト記号表（勤務時間帯）'!$C$5:$W$46,21,FALSE))</f>
        <v>-</v>
      </c>
      <c r="AJ47" s="164" t="str">
        <f>IF(AJ46="","",VLOOKUP(AJ46,'【記載例】シフト記号表（勤務時間帯）'!$C$5:$W$46,21,FALSE))</f>
        <v>-</v>
      </c>
      <c r="AK47" s="164">
        <f>IF(AK46="","",VLOOKUP(AK46,'【記載例】シフト記号表（勤務時間帯）'!$C$5:$W$46,21,FALSE))</f>
        <v>6</v>
      </c>
      <c r="AL47" s="164" t="str">
        <f>IF(AL46="","",VLOOKUP(AL46,'【記載例】シフト記号表（勤務時間帯）'!$C$5:$W$46,21,FALSE))</f>
        <v>-</v>
      </c>
      <c r="AM47" s="164">
        <f>IF(AM46="","",VLOOKUP(AM46,'【記載例】シフト記号表（勤務時間帯）'!$C$5:$W$46,21,FALSE))</f>
        <v>6</v>
      </c>
      <c r="AN47" s="165" t="str">
        <f>IF(AN46="","",VLOOKUP(AN46,'【記載例】シフト記号表（勤務時間帯）'!$C$5:$W$46,21,FALSE))</f>
        <v>-</v>
      </c>
      <c r="AO47" s="163" t="str">
        <f>IF(AO46="","",VLOOKUP(AO46,'【記載例】シフト記号表（勤務時間帯）'!$C$5:$W$46,21,FALSE))</f>
        <v>-</v>
      </c>
      <c r="AP47" s="164" t="str">
        <f>IF(AP46="","",VLOOKUP(AP46,'【記載例】シフト記号表（勤務時間帯）'!$C$5:$W$46,21,FALSE))</f>
        <v>-</v>
      </c>
      <c r="AQ47" s="164" t="str">
        <f>IF(AQ46="","",VLOOKUP(AQ46,'【記載例】シフト記号表（勤務時間帯）'!$C$5:$W$46,21,FALSE))</f>
        <v>-</v>
      </c>
      <c r="AR47" s="164" t="str">
        <f>IF(AR46="","",VLOOKUP(AR46,'【記載例】シフト記号表（勤務時間帯）'!$C$5:$W$46,21,FALSE))</f>
        <v>-</v>
      </c>
      <c r="AS47" s="164" t="str">
        <f>IF(AS46="","",VLOOKUP(AS46,'【記載例】シフト記号表（勤務時間帯）'!$C$5:$W$46,21,FALSE))</f>
        <v>-</v>
      </c>
      <c r="AT47" s="164" t="str">
        <f>IF(AT46="","",VLOOKUP(AT46,'【記載例】シフト記号表（勤務時間帯）'!$C$5:$W$46,21,FALSE))</f>
        <v>-</v>
      </c>
      <c r="AU47" s="165">
        <f>IF(AU46="","",VLOOKUP(AU46,'【記載例】シフト記号表（勤務時間帯）'!$C$5:$W$46,21,FALSE))</f>
        <v>6</v>
      </c>
      <c r="AV47" s="163" t="str">
        <f>IF(AV46="","",VLOOKUP(AV46,'【記載例】シフト記号表（勤務時間帯）'!$C$5:$W$46,21,FALSE))</f>
        <v/>
      </c>
      <c r="AW47" s="164" t="str">
        <f>IF(AW46="","",VLOOKUP(AW46,'【記載例】シフト記号表（勤務時間帯）'!$C$5:$W$46,21,FALSE))</f>
        <v/>
      </c>
      <c r="AX47" s="166" t="str">
        <f>IF(AX46="","",VLOOKUP(AX46,'【記載例】シフト記号表（勤務時間帯）'!$C$5:$W$46,21,FALSE))</f>
        <v/>
      </c>
      <c r="AY47" s="252">
        <f>IF($BB$3="計画",SUM(T47:AU47),IF($BB$3="実績",SUM(T47:AX47),""))</f>
        <v>48</v>
      </c>
      <c r="AZ47" s="253"/>
      <c r="BA47" s="254">
        <f>IF($BB$3="計画",AY47/4,IF($BB$3="実績",(AY47/($BB$7/7)),""))</f>
        <v>12</v>
      </c>
      <c r="BB47" s="255"/>
      <c r="BC47" s="245"/>
      <c r="BD47" s="246"/>
      <c r="BE47" s="246"/>
      <c r="BF47" s="246"/>
      <c r="BG47" s="247"/>
    </row>
    <row r="48" spans="2:59" ht="20.25" customHeight="1" x14ac:dyDescent="0.4">
      <c r="B48" s="70"/>
      <c r="C48" s="285"/>
      <c r="D48" s="286"/>
      <c r="E48" s="287"/>
      <c r="F48" s="189" t="str">
        <f>C47</f>
        <v>介護従業者</v>
      </c>
      <c r="G48" s="289"/>
      <c r="H48" s="288"/>
      <c r="I48" s="286"/>
      <c r="J48" s="286"/>
      <c r="K48" s="287"/>
      <c r="L48" s="290"/>
      <c r="M48" s="283"/>
      <c r="N48" s="291"/>
      <c r="O48" s="58" t="s">
        <v>87</v>
      </c>
      <c r="P48" s="59"/>
      <c r="Q48" s="59"/>
      <c r="R48" s="60"/>
      <c r="S48" s="80"/>
      <c r="T48" s="167" t="str">
        <f>IF(T46="","",VLOOKUP(T46,'【記載例】シフト記号表（勤務時間帯）'!$C$5:$Y$46,23,FALSE))</f>
        <v>-</v>
      </c>
      <c r="U48" s="168" t="str">
        <f>IF(U46="","",VLOOKUP(U46,'【記載例】シフト記号表（勤務時間帯）'!$C$5:$Y$46,23,FALSE))</f>
        <v>-</v>
      </c>
      <c r="V48" s="168" t="str">
        <f>IF(V46="","",VLOOKUP(V46,'【記載例】シフト記号表（勤務時間帯）'!$C$5:$Y$46,23,FALSE))</f>
        <v>-</v>
      </c>
      <c r="W48" s="168" t="str">
        <f>IF(W46="","",VLOOKUP(W46,'【記載例】シフト記号表（勤務時間帯）'!$C$5:$Y$46,23,FALSE))</f>
        <v>-</v>
      </c>
      <c r="X48" s="168" t="str">
        <f>IF(X46="","",VLOOKUP(X46,'【記載例】シフト記号表（勤務時間帯）'!$C$5:$Y$46,23,FALSE))</f>
        <v>-</v>
      </c>
      <c r="Y48" s="168" t="str">
        <f>IF(Y46="","",VLOOKUP(Y46,'【記載例】シフト記号表（勤務時間帯）'!$C$5:$Y$46,23,FALSE))</f>
        <v>-</v>
      </c>
      <c r="Z48" s="169" t="str">
        <f>IF(Z46="","",VLOOKUP(Z46,'【記載例】シフト記号表（勤務時間帯）'!$C$5:$Y$46,23,FALSE))</f>
        <v>-</v>
      </c>
      <c r="AA48" s="167" t="str">
        <f>IF(AA46="","",VLOOKUP(AA46,'【記載例】シフト記号表（勤務時間帯）'!$C$5:$Y$46,23,FALSE))</f>
        <v>-</v>
      </c>
      <c r="AB48" s="168" t="str">
        <f>IF(AB46="","",VLOOKUP(AB46,'【記載例】シフト記号表（勤務時間帯）'!$C$5:$Y$46,23,FALSE))</f>
        <v>-</v>
      </c>
      <c r="AC48" s="168" t="str">
        <f>IF(AC46="","",VLOOKUP(AC46,'【記載例】シフト記号表（勤務時間帯）'!$C$5:$Y$46,23,FALSE))</f>
        <v>-</v>
      </c>
      <c r="AD48" s="168" t="str">
        <f>IF(AD46="","",VLOOKUP(AD46,'【記載例】シフト記号表（勤務時間帯）'!$C$5:$Y$46,23,FALSE))</f>
        <v>-</v>
      </c>
      <c r="AE48" s="168" t="str">
        <f>IF(AE46="","",VLOOKUP(AE46,'【記載例】シフト記号表（勤務時間帯）'!$C$5:$Y$46,23,FALSE))</f>
        <v>-</v>
      </c>
      <c r="AF48" s="168" t="str">
        <f>IF(AF46="","",VLOOKUP(AF46,'【記載例】シフト記号表（勤務時間帯）'!$C$5:$Y$46,23,FALSE))</f>
        <v>-</v>
      </c>
      <c r="AG48" s="169" t="str">
        <f>IF(AG46="","",VLOOKUP(AG46,'【記載例】シフト記号表（勤務時間帯）'!$C$5:$Y$46,23,FALSE))</f>
        <v>-</v>
      </c>
      <c r="AH48" s="167" t="str">
        <f>IF(AH46="","",VLOOKUP(AH46,'【記載例】シフト記号表（勤務時間帯）'!$C$5:$Y$46,23,FALSE))</f>
        <v>-</v>
      </c>
      <c r="AI48" s="168" t="str">
        <f>IF(AI46="","",VLOOKUP(AI46,'【記載例】シフト記号表（勤務時間帯）'!$C$5:$Y$46,23,FALSE))</f>
        <v>-</v>
      </c>
      <c r="AJ48" s="168" t="str">
        <f>IF(AJ46="","",VLOOKUP(AJ46,'【記載例】シフト記号表（勤務時間帯）'!$C$5:$Y$46,23,FALSE))</f>
        <v>-</v>
      </c>
      <c r="AK48" s="168" t="str">
        <f>IF(AK46="","",VLOOKUP(AK46,'【記載例】シフト記号表（勤務時間帯）'!$C$5:$Y$46,23,FALSE))</f>
        <v>-</v>
      </c>
      <c r="AL48" s="168" t="str">
        <f>IF(AL46="","",VLOOKUP(AL46,'【記載例】シフト記号表（勤務時間帯）'!$C$5:$Y$46,23,FALSE))</f>
        <v>-</v>
      </c>
      <c r="AM48" s="168" t="str">
        <f>IF(AM46="","",VLOOKUP(AM46,'【記載例】シフト記号表（勤務時間帯）'!$C$5:$Y$46,23,FALSE))</f>
        <v>-</v>
      </c>
      <c r="AN48" s="169" t="str">
        <f>IF(AN46="","",VLOOKUP(AN46,'【記載例】シフト記号表（勤務時間帯）'!$C$5:$Y$46,23,FALSE))</f>
        <v>-</v>
      </c>
      <c r="AO48" s="167" t="str">
        <f>IF(AO46="","",VLOOKUP(AO46,'【記載例】シフト記号表（勤務時間帯）'!$C$5:$Y$46,23,FALSE))</f>
        <v>-</v>
      </c>
      <c r="AP48" s="168" t="str">
        <f>IF(AP46="","",VLOOKUP(AP46,'【記載例】シフト記号表（勤務時間帯）'!$C$5:$Y$46,23,FALSE))</f>
        <v>-</v>
      </c>
      <c r="AQ48" s="168" t="str">
        <f>IF(AQ46="","",VLOOKUP(AQ46,'【記載例】シフト記号表（勤務時間帯）'!$C$5:$Y$46,23,FALSE))</f>
        <v>-</v>
      </c>
      <c r="AR48" s="168" t="str">
        <f>IF(AR46="","",VLOOKUP(AR46,'【記載例】シフト記号表（勤務時間帯）'!$C$5:$Y$46,23,FALSE))</f>
        <v>-</v>
      </c>
      <c r="AS48" s="168" t="str">
        <f>IF(AS46="","",VLOOKUP(AS46,'【記載例】シフト記号表（勤務時間帯）'!$C$5:$Y$46,23,FALSE))</f>
        <v>-</v>
      </c>
      <c r="AT48" s="168" t="str">
        <f>IF(AT46="","",VLOOKUP(AT46,'【記載例】シフト記号表（勤務時間帯）'!$C$5:$Y$46,23,FALSE))</f>
        <v>-</v>
      </c>
      <c r="AU48" s="169" t="str">
        <f>IF(AU46="","",VLOOKUP(AU46,'【記載例】シフト記号表（勤務時間帯）'!$C$5:$Y$46,23,FALSE))</f>
        <v>-</v>
      </c>
      <c r="AV48" s="167" t="str">
        <f>IF(AV46="","",VLOOKUP(AV46,'【記載例】シフト記号表（勤務時間帯）'!$C$5:$Y$46,23,FALSE))</f>
        <v/>
      </c>
      <c r="AW48" s="168" t="str">
        <f>IF(AW46="","",VLOOKUP(AW46,'【記載例】シフト記号表（勤務時間帯）'!$C$5:$Y$46,23,FALSE))</f>
        <v/>
      </c>
      <c r="AX48" s="170" t="str">
        <f>IF(AX46="","",VLOOKUP(AX46,'【記載例】シフト記号表（勤務時間帯）'!$C$5:$Y$46,23,FALSE))</f>
        <v/>
      </c>
      <c r="AY48" s="260">
        <f>IF($BB$3="計画",SUM(T48:AU48),IF($BB$3="実績",SUM(T48:AX48),""))</f>
        <v>0</v>
      </c>
      <c r="AZ48" s="261"/>
      <c r="BA48" s="262">
        <f>IF($BB$3="計画",AY48/4,IF($BB$3="実績",(AY48/($BB$7/7)),""))</f>
        <v>0</v>
      </c>
      <c r="BB48" s="263"/>
      <c r="BC48" s="282"/>
      <c r="BD48" s="283"/>
      <c r="BE48" s="283"/>
      <c r="BF48" s="283"/>
      <c r="BG48" s="284"/>
    </row>
    <row r="49" spans="2:59" ht="20.25" customHeight="1" x14ac:dyDescent="0.4">
      <c r="B49" s="71"/>
      <c r="C49" s="248"/>
      <c r="D49" s="249"/>
      <c r="E49" s="250"/>
      <c r="F49" s="188"/>
      <c r="G49" s="264"/>
      <c r="H49" s="251"/>
      <c r="I49" s="249"/>
      <c r="J49" s="249"/>
      <c r="K49" s="250"/>
      <c r="L49" s="267"/>
      <c r="M49" s="243"/>
      <c r="N49" s="268"/>
      <c r="O49" s="25" t="s">
        <v>18</v>
      </c>
      <c r="P49" s="32"/>
      <c r="Q49" s="32"/>
      <c r="R49" s="20"/>
      <c r="S49" s="79"/>
      <c r="T49" s="191"/>
      <c r="U49" s="194"/>
      <c r="V49" s="194"/>
      <c r="W49" s="194"/>
      <c r="X49" s="194"/>
      <c r="Y49" s="194"/>
      <c r="Z49" s="193"/>
      <c r="AA49" s="191"/>
      <c r="AB49" s="194"/>
      <c r="AC49" s="194"/>
      <c r="AD49" s="194"/>
      <c r="AE49" s="194"/>
      <c r="AF49" s="194"/>
      <c r="AG49" s="193"/>
      <c r="AH49" s="191"/>
      <c r="AI49" s="194"/>
      <c r="AJ49" s="194"/>
      <c r="AK49" s="194"/>
      <c r="AL49" s="194"/>
      <c r="AM49" s="194"/>
      <c r="AN49" s="193"/>
      <c r="AO49" s="191"/>
      <c r="AP49" s="194"/>
      <c r="AQ49" s="194"/>
      <c r="AR49" s="194"/>
      <c r="AS49" s="194"/>
      <c r="AT49" s="194"/>
      <c r="AU49" s="193"/>
      <c r="AV49" s="191"/>
      <c r="AW49" s="194"/>
      <c r="AX49" s="195"/>
      <c r="AY49" s="274"/>
      <c r="AZ49" s="275"/>
      <c r="BA49" s="276"/>
      <c r="BB49" s="277"/>
      <c r="BC49" s="242"/>
      <c r="BD49" s="243"/>
      <c r="BE49" s="243"/>
      <c r="BF49" s="243"/>
      <c r="BG49" s="244"/>
    </row>
    <row r="50" spans="2:59" ht="20.25" customHeight="1" x14ac:dyDescent="0.4">
      <c r="B50" s="69">
        <f>B47+1</f>
        <v>11</v>
      </c>
      <c r="C50" s="248"/>
      <c r="D50" s="249"/>
      <c r="E50" s="250"/>
      <c r="F50" s="188"/>
      <c r="G50" s="265"/>
      <c r="H50" s="251"/>
      <c r="I50" s="249"/>
      <c r="J50" s="249"/>
      <c r="K50" s="250"/>
      <c r="L50" s="269"/>
      <c r="M50" s="246"/>
      <c r="N50" s="270"/>
      <c r="O50" s="27" t="s">
        <v>86</v>
      </c>
      <c r="P50" s="28"/>
      <c r="Q50" s="28"/>
      <c r="R50" s="23"/>
      <c r="S50" s="74"/>
      <c r="T50" s="163" t="str">
        <f>IF(T49="","",VLOOKUP(T49,'【記載例】シフト記号表（勤務時間帯）'!$C$5:$W$46,21,FALSE))</f>
        <v/>
      </c>
      <c r="U50" s="164" t="str">
        <f>IF(U49="","",VLOOKUP(U49,'【記載例】シフト記号表（勤務時間帯）'!$C$5:$W$46,21,FALSE))</f>
        <v/>
      </c>
      <c r="V50" s="164" t="str">
        <f>IF(V49="","",VLOOKUP(V49,'【記載例】シフト記号表（勤務時間帯）'!$C$5:$W$46,21,FALSE))</f>
        <v/>
      </c>
      <c r="W50" s="164" t="str">
        <f>IF(W49="","",VLOOKUP(W49,'【記載例】シフト記号表（勤務時間帯）'!$C$5:$W$46,21,FALSE))</f>
        <v/>
      </c>
      <c r="X50" s="164" t="str">
        <f>IF(X49="","",VLOOKUP(X49,'【記載例】シフト記号表（勤務時間帯）'!$C$5:$W$46,21,FALSE))</f>
        <v/>
      </c>
      <c r="Y50" s="164" t="str">
        <f>IF(Y49="","",VLOOKUP(Y49,'【記載例】シフト記号表（勤務時間帯）'!$C$5:$W$46,21,FALSE))</f>
        <v/>
      </c>
      <c r="Z50" s="165" t="str">
        <f>IF(Z49="","",VLOOKUP(Z49,'【記載例】シフト記号表（勤務時間帯）'!$C$5:$W$46,21,FALSE))</f>
        <v/>
      </c>
      <c r="AA50" s="163" t="str">
        <f>IF(AA49="","",VLOOKUP(AA49,'【記載例】シフト記号表（勤務時間帯）'!$C$5:$W$46,21,FALSE))</f>
        <v/>
      </c>
      <c r="AB50" s="164" t="str">
        <f>IF(AB49="","",VLOOKUP(AB49,'【記載例】シフト記号表（勤務時間帯）'!$C$5:$W$46,21,FALSE))</f>
        <v/>
      </c>
      <c r="AC50" s="164" t="str">
        <f>IF(AC49="","",VLOOKUP(AC49,'【記載例】シフト記号表（勤務時間帯）'!$C$5:$W$46,21,FALSE))</f>
        <v/>
      </c>
      <c r="AD50" s="164" t="str">
        <f>IF(AD49="","",VLOOKUP(AD49,'【記載例】シフト記号表（勤務時間帯）'!$C$5:$W$46,21,FALSE))</f>
        <v/>
      </c>
      <c r="AE50" s="164" t="str">
        <f>IF(AE49="","",VLOOKUP(AE49,'【記載例】シフト記号表（勤務時間帯）'!$C$5:$W$46,21,FALSE))</f>
        <v/>
      </c>
      <c r="AF50" s="164" t="str">
        <f>IF(AF49="","",VLOOKUP(AF49,'【記載例】シフト記号表（勤務時間帯）'!$C$5:$W$46,21,FALSE))</f>
        <v/>
      </c>
      <c r="AG50" s="165" t="str">
        <f>IF(AG49="","",VLOOKUP(AG49,'【記載例】シフト記号表（勤務時間帯）'!$C$5:$W$46,21,FALSE))</f>
        <v/>
      </c>
      <c r="AH50" s="163" t="str">
        <f>IF(AH49="","",VLOOKUP(AH49,'【記載例】シフト記号表（勤務時間帯）'!$C$5:$W$46,21,FALSE))</f>
        <v/>
      </c>
      <c r="AI50" s="164" t="str">
        <f>IF(AI49="","",VLOOKUP(AI49,'【記載例】シフト記号表（勤務時間帯）'!$C$5:$W$46,21,FALSE))</f>
        <v/>
      </c>
      <c r="AJ50" s="164" t="str">
        <f>IF(AJ49="","",VLOOKUP(AJ49,'【記載例】シフト記号表（勤務時間帯）'!$C$5:$W$46,21,FALSE))</f>
        <v/>
      </c>
      <c r="AK50" s="164" t="str">
        <f>IF(AK49="","",VLOOKUP(AK49,'【記載例】シフト記号表（勤務時間帯）'!$C$5:$W$46,21,FALSE))</f>
        <v/>
      </c>
      <c r="AL50" s="164" t="str">
        <f>IF(AL49="","",VLOOKUP(AL49,'【記載例】シフト記号表（勤務時間帯）'!$C$5:$W$46,21,FALSE))</f>
        <v/>
      </c>
      <c r="AM50" s="164" t="str">
        <f>IF(AM49="","",VLOOKUP(AM49,'【記載例】シフト記号表（勤務時間帯）'!$C$5:$W$46,21,FALSE))</f>
        <v/>
      </c>
      <c r="AN50" s="165" t="str">
        <f>IF(AN49="","",VLOOKUP(AN49,'【記載例】シフト記号表（勤務時間帯）'!$C$5:$W$46,21,FALSE))</f>
        <v/>
      </c>
      <c r="AO50" s="163" t="str">
        <f>IF(AO49="","",VLOOKUP(AO49,'【記載例】シフト記号表（勤務時間帯）'!$C$5:$W$46,21,FALSE))</f>
        <v/>
      </c>
      <c r="AP50" s="164" t="str">
        <f>IF(AP49="","",VLOOKUP(AP49,'【記載例】シフト記号表（勤務時間帯）'!$C$5:$W$46,21,FALSE))</f>
        <v/>
      </c>
      <c r="AQ50" s="164" t="str">
        <f>IF(AQ49="","",VLOOKUP(AQ49,'【記載例】シフト記号表（勤務時間帯）'!$C$5:$W$46,21,FALSE))</f>
        <v/>
      </c>
      <c r="AR50" s="164" t="str">
        <f>IF(AR49="","",VLOOKUP(AR49,'【記載例】シフト記号表（勤務時間帯）'!$C$5:$W$46,21,FALSE))</f>
        <v/>
      </c>
      <c r="AS50" s="164" t="str">
        <f>IF(AS49="","",VLOOKUP(AS49,'【記載例】シフト記号表（勤務時間帯）'!$C$5:$W$46,21,FALSE))</f>
        <v/>
      </c>
      <c r="AT50" s="164" t="str">
        <f>IF(AT49="","",VLOOKUP(AT49,'【記載例】シフト記号表（勤務時間帯）'!$C$5:$W$46,21,FALSE))</f>
        <v/>
      </c>
      <c r="AU50" s="165" t="str">
        <f>IF(AU49="","",VLOOKUP(AU49,'【記載例】シフト記号表（勤務時間帯）'!$C$5:$W$46,21,FALSE))</f>
        <v/>
      </c>
      <c r="AV50" s="163" t="str">
        <f>IF(AV49="","",VLOOKUP(AV49,'【記載例】シフト記号表（勤務時間帯）'!$C$5:$W$46,21,FALSE))</f>
        <v/>
      </c>
      <c r="AW50" s="164" t="str">
        <f>IF(AW49="","",VLOOKUP(AW49,'【記載例】シフト記号表（勤務時間帯）'!$C$5:$W$46,21,FALSE))</f>
        <v/>
      </c>
      <c r="AX50" s="166" t="str">
        <f>IF(AX49="","",VLOOKUP(AX49,'【記載例】シフト記号表（勤務時間帯）'!$C$5:$W$46,21,FALSE))</f>
        <v/>
      </c>
      <c r="AY50" s="252">
        <f>IF($BB$3="計画",SUM(T50:AU50),IF($BB$3="実績",SUM(T50:AX50),""))</f>
        <v>0</v>
      </c>
      <c r="AZ50" s="253"/>
      <c r="BA50" s="254">
        <f>IF($BB$3="計画",AY50/4,IF($BB$3="実績",(AY50/($BB$7/7)),""))</f>
        <v>0</v>
      </c>
      <c r="BB50" s="255"/>
      <c r="BC50" s="245"/>
      <c r="BD50" s="246"/>
      <c r="BE50" s="246"/>
      <c r="BF50" s="246"/>
      <c r="BG50" s="247"/>
    </row>
    <row r="51" spans="2:59" ht="20.25" customHeight="1" x14ac:dyDescent="0.4">
      <c r="B51" s="70"/>
      <c r="C51" s="285"/>
      <c r="D51" s="286"/>
      <c r="E51" s="287"/>
      <c r="F51" s="189">
        <f>C50</f>
        <v>0</v>
      </c>
      <c r="G51" s="289"/>
      <c r="H51" s="288"/>
      <c r="I51" s="286"/>
      <c r="J51" s="286"/>
      <c r="K51" s="287"/>
      <c r="L51" s="290"/>
      <c r="M51" s="283"/>
      <c r="N51" s="291"/>
      <c r="O51" s="58" t="s">
        <v>87</v>
      </c>
      <c r="P51" s="59"/>
      <c r="Q51" s="59"/>
      <c r="R51" s="60"/>
      <c r="S51" s="80"/>
      <c r="T51" s="167" t="str">
        <f>IF(T49="","",VLOOKUP(T49,'【記載例】シフト記号表（勤務時間帯）'!$C$5:$Y$46,23,FALSE))</f>
        <v/>
      </c>
      <c r="U51" s="168" t="str">
        <f>IF(U49="","",VLOOKUP(U49,'【記載例】シフト記号表（勤務時間帯）'!$C$5:$Y$46,23,FALSE))</f>
        <v/>
      </c>
      <c r="V51" s="168" t="str">
        <f>IF(V49="","",VLOOKUP(V49,'【記載例】シフト記号表（勤務時間帯）'!$C$5:$Y$46,23,FALSE))</f>
        <v/>
      </c>
      <c r="W51" s="168" t="str">
        <f>IF(W49="","",VLOOKUP(W49,'【記載例】シフト記号表（勤務時間帯）'!$C$5:$Y$46,23,FALSE))</f>
        <v/>
      </c>
      <c r="X51" s="168" t="str">
        <f>IF(X49="","",VLOOKUP(X49,'【記載例】シフト記号表（勤務時間帯）'!$C$5:$Y$46,23,FALSE))</f>
        <v/>
      </c>
      <c r="Y51" s="168" t="str">
        <f>IF(Y49="","",VLOOKUP(Y49,'【記載例】シフト記号表（勤務時間帯）'!$C$5:$Y$46,23,FALSE))</f>
        <v/>
      </c>
      <c r="Z51" s="169" t="str">
        <f>IF(Z49="","",VLOOKUP(Z49,'【記載例】シフト記号表（勤務時間帯）'!$C$5:$Y$46,23,FALSE))</f>
        <v/>
      </c>
      <c r="AA51" s="167" t="str">
        <f>IF(AA49="","",VLOOKUP(AA49,'【記載例】シフト記号表（勤務時間帯）'!$C$5:$Y$46,23,FALSE))</f>
        <v/>
      </c>
      <c r="AB51" s="168" t="str">
        <f>IF(AB49="","",VLOOKUP(AB49,'【記載例】シフト記号表（勤務時間帯）'!$C$5:$Y$46,23,FALSE))</f>
        <v/>
      </c>
      <c r="AC51" s="168" t="str">
        <f>IF(AC49="","",VLOOKUP(AC49,'【記載例】シフト記号表（勤務時間帯）'!$C$5:$Y$46,23,FALSE))</f>
        <v/>
      </c>
      <c r="AD51" s="168" t="str">
        <f>IF(AD49="","",VLOOKUP(AD49,'【記載例】シフト記号表（勤務時間帯）'!$C$5:$Y$46,23,FALSE))</f>
        <v/>
      </c>
      <c r="AE51" s="168" t="str">
        <f>IF(AE49="","",VLOOKUP(AE49,'【記載例】シフト記号表（勤務時間帯）'!$C$5:$Y$46,23,FALSE))</f>
        <v/>
      </c>
      <c r="AF51" s="168" t="str">
        <f>IF(AF49="","",VLOOKUP(AF49,'【記載例】シフト記号表（勤務時間帯）'!$C$5:$Y$46,23,FALSE))</f>
        <v/>
      </c>
      <c r="AG51" s="169" t="str">
        <f>IF(AG49="","",VLOOKUP(AG49,'【記載例】シフト記号表（勤務時間帯）'!$C$5:$Y$46,23,FALSE))</f>
        <v/>
      </c>
      <c r="AH51" s="167" t="str">
        <f>IF(AH49="","",VLOOKUP(AH49,'【記載例】シフト記号表（勤務時間帯）'!$C$5:$Y$46,23,FALSE))</f>
        <v/>
      </c>
      <c r="AI51" s="168" t="str">
        <f>IF(AI49="","",VLOOKUP(AI49,'【記載例】シフト記号表（勤務時間帯）'!$C$5:$Y$46,23,FALSE))</f>
        <v/>
      </c>
      <c r="AJ51" s="168" t="str">
        <f>IF(AJ49="","",VLOOKUP(AJ49,'【記載例】シフト記号表（勤務時間帯）'!$C$5:$Y$46,23,FALSE))</f>
        <v/>
      </c>
      <c r="AK51" s="168" t="str">
        <f>IF(AK49="","",VLOOKUP(AK49,'【記載例】シフト記号表（勤務時間帯）'!$C$5:$Y$46,23,FALSE))</f>
        <v/>
      </c>
      <c r="AL51" s="168" t="str">
        <f>IF(AL49="","",VLOOKUP(AL49,'【記載例】シフト記号表（勤務時間帯）'!$C$5:$Y$46,23,FALSE))</f>
        <v/>
      </c>
      <c r="AM51" s="168" t="str">
        <f>IF(AM49="","",VLOOKUP(AM49,'【記載例】シフト記号表（勤務時間帯）'!$C$5:$Y$46,23,FALSE))</f>
        <v/>
      </c>
      <c r="AN51" s="169" t="str">
        <f>IF(AN49="","",VLOOKUP(AN49,'【記載例】シフト記号表（勤務時間帯）'!$C$5:$Y$46,23,FALSE))</f>
        <v/>
      </c>
      <c r="AO51" s="167" t="str">
        <f>IF(AO49="","",VLOOKUP(AO49,'【記載例】シフト記号表（勤務時間帯）'!$C$5:$Y$46,23,FALSE))</f>
        <v/>
      </c>
      <c r="AP51" s="168" t="str">
        <f>IF(AP49="","",VLOOKUP(AP49,'【記載例】シフト記号表（勤務時間帯）'!$C$5:$Y$46,23,FALSE))</f>
        <v/>
      </c>
      <c r="AQ51" s="168" t="str">
        <f>IF(AQ49="","",VLOOKUP(AQ49,'【記載例】シフト記号表（勤務時間帯）'!$C$5:$Y$46,23,FALSE))</f>
        <v/>
      </c>
      <c r="AR51" s="168" t="str">
        <f>IF(AR49="","",VLOOKUP(AR49,'【記載例】シフト記号表（勤務時間帯）'!$C$5:$Y$46,23,FALSE))</f>
        <v/>
      </c>
      <c r="AS51" s="168" t="str">
        <f>IF(AS49="","",VLOOKUP(AS49,'【記載例】シフト記号表（勤務時間帯）'!$C$5:$Y$46,23,FALSE))</f>
        <v/>
      </c>
      <c r="AT51" s="168" t="str">
        <f>IF(AT49="","",VLOOKUP(AT49,'【記載例】シフト記号表（勤務時間帯）'!$C$5:$Y$46,23,FALSE))</f>
        <v/>
      </c>
      <c r="AU51" s="169" t="str">
        <f>IF(AU49="","",VLOOKUP(AU49,'【記載例】シフト記号表（勤務時間帯）'!$C$5:$Y$46,23,FALSE))</f>
        <v/>
      </c>
      <c r="AV51" s="167" t="str">
        <f>IF(AV49="","",VLOOKUP(AV49,'【記載例】シフト記号表（勤務時間帯）'!$C$5:$Y$46,23,FALSE))</f>
        <v/>
      </c>
      <c r="AW51" s="168" t="str">
        <f>IF(AW49="","",VLOOKUP(AW49,'【記載例】シフト記号表（勤務時間帯）'!$C$5:$Y$46,23,FALSE))</f>
        <v/>
      </c>
      <c r="AX51" s="170" t="str">
        <f>IF(AX49="","",VLOOKUP(AX49,'【記載例】シフト記号表（勤務時間帯）'!$C$5:$Y$46,23,FALSE))</f>
        <v/>
      </c>
      <c r="AY51" s="260">
        <f>IF($BB$3="計画",SUM(T51:AU51),IF($BB$3="実績",SUM(T51:AX51),""))</f>
        <v>0</v>
      </c>
      <c r="AZ51" s="261"/>
      <c r="BA51" s="262">
        <f>IF($BB$3="計画",AY51/4,IF($BB$3="実績",(AY51/($BB$7/7)),""))</f>
        <v>0</v>
      </c>
      <c r="BB51" s="263"/>
      <c r="BC51" s="282"/>
      <c r="BD51" s="283"/>
      <c r="BE51" s="283"/>
      <c r="BF51" s="283"/>
      <c r="BG51" s="284"/>
    </row>
    <row r="52" spans="2:59" ht="20.25" customHeight="1" x14ac:dyDescent="0.4">
      <c r="B52" s="71"/>
      <c r="C52" s="248"/>
      <c r="D52" s="249"/>
      <c r="E52" s="250"/>
      <c r="F52" s="188"/>
      <c r="G52" s="264"/>
      <c r="H52" s="251"/>
      <c r="I52" s="249"/>
      <c r="J52" s="249"/>
      <c r="K52" s="250"/>
      <c r="L52" s="267"/>
      <c r="M52" s="243"/>
      <c r="N52" s="268"/>
      <c r="O52" s="25" t="s">
        <v>18</v>
      </c>
      <c r="P52" s="32"/>
      <c r="Q52" s="32"/>
      <c r="R52" s="20"/>
      <c r="S52" s="79"/>
      <c r="T52" s="191"/>
      <c r="U52" s="194"/>
      <c r="V52" s="194"/>
      <c r="W52" s="194"/>
      <c r="X52" s="194"/>
      <c r="Y52" s="194"/>
      <c r="Z52" s="193"/>
      <c r="AA52" s="191"/>
      <c r="AB52" s="194"/>
      <c r="AC52" s="194"/>
      <c r="AD52" s="194"/>
      <c r="AE52" s="194"/>
      <c r="AF52" s="194"/>
      <c r="AG52" s="193"/>
      <c r="AH52" s="191"/>
      <c r="AI52" s="194"/>
      <c r="AJ52" s="194"/>
      <c r="AK52" s="194"/>
      <c r="AL52" s="194"/>
      <c r="AM52" s="194"/>
      <c r="AN52" s="193"/>
      <c r="AO52" s="191"/>
      <c r="AP52" s="194"/>
      <c r="AQ52" s="194"/>
      <c r="AR52" s="194"/>
      <c r="AS52" s="194"/>
      <c r="AT52" s="194"/>
      <c r="AU52" s="193"/>
      <c r="AV52" s="191"/>
      <c r="AW52" s="194"/>
      <c r="AX52" s="195"/>
      <c r="AY52" s="274"/>
      <c r="AZ52" s="275"/>
      <c r="BA52" s="276"/>
      <c r="BB52" s="277"/>
      <c r="BC52" s="242"/>
      <c r="BD52" s="243"/>
      <c r="BE52" s="243"/>
      <c r="BF52" s="243"/>
      <c r="BG52" s="244"/>
    </row>
    <row r="53" spans="2:59" ht="20.25" customHeight="1" x14ac:dyDescent="0.4">
      <c r="B53" s="69">
        <f>B50+1</f>
        <v>12</v>
      </c>
      <c r="C53" s="248"/>
      <c r="D53" s="249"/>
      <c r="E53" s="250"/>
      <c r="F53" s="188"/>
      <c r="G53" s="265"/>
      <c r="H53" s="251"/>
      <c r="I53" s="249"/>
      <c r="J53" s="249"/>
      <c r="K53" s="250"/>
      <c r="L53" s="269"/>
      <c r="M53" s="246"/>
      <c r="N53" s="270"/>
      <c r="O53" s="27" t="s">
        <v>86</v>
      </c>
      <c r="P53" s="28"/>
      <c r="Q53" s="28"/>
      <c r="R53" s="23"/>
      <c r="S53" s="74"/>
      <c r="T53" s="163" t="str">
        <f>IF(T52="","",VLOOKUP(T52,'【記載例】シフト記号表（勤務時間帯）'!$C$5:$W$46,21,FALSE))</f>
        <v/>
      </c>
      <c r="U53" s="164" t="str">
        <f>IF(U52="","",VLOOKUP(U52,'【記載例】シフト記号表（勤務時間帯）'!$C$5:$W$46,21,FALSE))</f>
        <v/>
      </c>
      <c r="V53" s="164" t="str">
        <f>IF(V52="","",VLOOKUP(V52,'【記載例】シフト記号表（勤務時間帯）'!$C$5:$W$46,21,FALSE))</f>
        <v/>
      </c>
      <c r="W53" s="164" t="str">
        <f>IF(W52="","",VLOOKUP(W52,'【記載例】シフト記号表（勤務時間帯）'!$C$5:$W$46,21,FALSE))</f>
        <v/>
      </c>
      <c r="X53" s="164" t="str">
        <f>IF(X52="","",VLOOKUP(X52,'【記載例】シフト記号表（勤務時間帯）'!$C$5:$W$46,21,FALSE))</f>
        <v/>
      </c>
      <c r="Y53" s="164" t="str">
        <f>IF(Y52="","",VLOOKUP(Y52,'【記載例】シフト記号表（勤務時間帯）'!$C$5:$W$46,21,FALSE))</f>
        <v/>
      </c>
      <c r="Z53" s="165" t="str">
        <f>IF(Z52="","",VLOOKUP(Z52,'【記載例】シフト記号表（勤務時間帯）'!$C$5:$W$46,21,FALSE))</f>
        <v/>
      </c>
      <c r="AA53" s="163" t="str">
        <f>IF(AA52="","",VLOOKUP(AA52,'【記載例】シフト記号表（勤務時間帯）'!$C$5:$W$46,21,FALSE))</f>
        <v/>
      </c>
      <c r="AB53" s="164" t="str">
        <f>IF(AB52="","",VLOOKUP(AB52,'【記載例】シフト記号表（勤務時間帯）'!$C$5:$W$46,21,FALSE))</f>
        <v/>
      </c>
      <c r="AC53" s="164" t="str">
        <f>IF(AC52="","",VLOOKUP(AC52,'【記載例】シフト記号表（勤務時間帯）'!$C$5:$W$46,21,FALSE))</f>
        <v/>
      </c>
      <c r="AD53" s="164" t="str">
        <f>IF(AD52="","",VLOOKUP(AD52,'【記載例】シフト記号表（勤務時間帯）'!$C$5:$W$46,21,FALSE))</f>
        <v/>
      </c>
      <c r="AE53" s="164" t="str">
        <f>IF(AE52="","",VLOOKUP(AE52,'【記載例】シフト記号表（勤務時間帯）'!$C$5:$W$46,21,FALSE))</f>
        <v/>
      </c>
      <c r="AF53" s="164" t="str">
        <f>IF(AF52="","",VLOOKUP(AF52,'【記載例】シフト記号表（勤務時間帯）'!$C$5:$W$46,21,FALSE))</f>
        <v/>
      </c>
      <c r="AG53" s="165" t="str">
        <f>IF(AG52="","",VLOOKUP(AG52,'【記載例】シフト記号表（勤務時間帯）'!$C$5:$W$46,21,FALSE))</f>
        <v/>
      </c>
      <c r="AH53" s="163" t="str">
        <f>IF(AH52="","",VLOOKUP(AH52,'【記載例】シフト記号表（勤務時間帯）'!$C$5:$W$46,21,FALSE))</f>
        <v/>
      </c>
      <c r="AI53" s="164" t="str">
        <f>IF(AI52="","",VLOOKUP(AI52,'【記載例】シフト記号表（勤務時間帯）'!$C$5:$W$46,21,FALSE))</f>
        <v/>
      </c>
      <c r="AJ53" s="164" t="str">
        <f>IF(AJ52="","",VLOOKUP(AJ52,'【記載例】シフト記号表（勤務時間帯）'!$C$5:$W$46,21,FALSE))</f>
        <v/>
      </c>
      <c r="AK53" s="164" t="str">
        <f>IF(AK52="","",VLOOKUP(AK52,'【記載例】シフト記号表（勤務時間帯）'!$C$5:$W$46,21,FALSE))</f>
        <v/>
      </c>
      <c r="AL53" s="164" t="str">
        <f>IF(AL52="","",VLOOKUP(AL52,'【記載例】シフト記号表（勤務時間帯）'!$C$5:$W$46,21,FALSE))</f>
        <v/>
      </c>
      <c r="AM53" s="164" t="str">
        <f>IF(AM52="","",VLOOKUP(AM52,'【記載例】シフト記号表（勤務時間帯）'!$C$5:$W$46,21,FALSE))</f>
        <v/>
      </c>
      <c r="AN53" s="165" t="str">
        <f>IF(AN52="","",VLOOKUP(AN52,'【記載例】シフト記号表（勤務時間帯）'!$C$5:$W$46,21,FALSE))</f>
        <v/>
      </c>
      <c r="AO53" s="163" t="str">
        <f>IF(AO52="","",VLOOKUP(AO52,'【記載例】シフト記号表（勤務時間帯）'!$C$5:$W$46,21,FALSE))</f>
        <v/>
      </c>
      <c r="AP53" s="164" t="str">
        <f>IF(AP52="","",VLOOKUP(AP52,'【記載例】シフト記号表（勤務時間帯）'!$C$5:$W$46,21,FALSE))</f>
        <v/>
      </c>
      <c r="AQ53" s="164" t="str">
        <f>IF(AQ52="","",VLOOKUP(AQ52,'【記載例】シフト記号表（勤務時間帯）'!$C$5:$W$46,21,FALSE))</f>
        <v/>
      </c>
      <c r="AR53" s="164" t="str">
        <f>IF(AR52="","",VLOOKUP(AR52,'【記載例】シフト記号表（勤務時間帯）'!$C$5:$W$46,21,FALSE))</f>
        <v/>
      </c>
      <c r="AS53" s="164" t="str">
        <f>IF(AS52="","",VLOOKUP(AS52,'【記載例】シフト記号表（勤務時間帯）'!$C$5:$W$46,21,FALSE))</f>
        <v/>
      </c>
      <c r="AT53" s="164" t="str">
        <f>IF(AT52="","",VLOOKUP(AT52,'【記載例】シフト記号表（勤務時間帯）'!$C$5:$W$46,21,FALSE))</f>
        <v/>
      </c>
      <c r="AU53" s="165" t="str">
        <f>IF(AU52="","",VLOOKUP(AU52,'【記載例】シフト記号表（勤務時間帯）'!$C$5:$W$46,21,FALSE))</f>
        <v/>
      </c>
      <c r="AV53" s="163" t="str">
        <f>IF(AV52="","",VLOOKUP(AV52,'【記載例】シフト記号表（勤務時間帯）'!$C$5:$W$46,21,FALSE))</f>
        <v/>
      </c>
      <c r="AW53" s="164" t="str">
        <f>IF(AW52="","",VLOOKUP(AW52,'【記載例】シフト記号表（勤務時間帯）'!$C$5:$W$46,21,FALSE))</f>
        <v/>
      </c>
      <c r="AX53" s="166" t="str">
        <f>IF(AX52="","",VLOOKUP(AX52,'【記載例】シフト記号表（勤務時間帯）'!$C$5:$W$46,21,FALSE))</f>
        <v/>
      </c>
      <c r="AY53" s="252">
        <f>IF($BB$3="計画",SUM(T53:AU53),IF($BB$3="実績",SUM(T53:AX53),""))</f>
        <v>0</v>
      </c>
      <c r="AZ53" s="253"/>
      <c r="BA53" s="254">
        <f>IF($BB$3="計画",AY53/4,IF($BB$3="実績",(AY53/($BB$7/7)),""))</f>
        <v>0</v>
      </c>
      <c r="BB53" s="255"/>
      <c r="BC53" s="245"/>
      <c r="BD53" s="246"/>
      <c r="BE53" s="246"/>
      <c r="BF53" s="246"/>
      <c r="BG53" s="247"/>
    </row>
    <row r="54" spans="2:59" ht="20.25" customHeight="1" x14ac:dyDescent="0.4">
      <c r="B54" s="70"/>
      <c r="C54" s="285"/>
      <c r="D54" s="286"/>
      <c r="E54" s="287"/>
      <c r="F54" s="189">
        <f>C53</f>
        <v>0</v>
      </c>
      <c r="G54" s="289"/>
      <c r="H54" s="288"/>
      <c r="I54" s="286"/>
      <c r="J54" s="286"/>
      <c r="K54" s="287"/>
      <c r="L54" s="290"/>
      <c r="M54" s="283"/>
      <c r="N54" s="291"/>
      <c r="O54" s="58" t="s">
        <v>87</v>
      </c>
      <c r="P54" s="59"/>
      <c r="Q54" s="59"/>
      <c r="R54" s="60"/>
      <c r="S54" s="80"/>
      <c r="T54" s="167" t="str">
        <f>IF(T52="","",VLOOKUP(T52,'【記載例】シフト記号表（勤務時間帯）'!$C$5:$Y$46,23,FALSE))</f>
        <v/>
      </c>
      <c r="U54" s="168" t="str">
        <f>IF(U52="","",VLOOKUP(U52,'【記載例】シフト記号表（勤務時間帯）'!$C$5:$Y$46,23,FALSE))</f>
        <v/>
      </c>
      <c r="V54" s="168" t="str">
        <f>IF(V52="","",VLOOKUP(V52,'【記載例】シフト記号表（勤務時間帯）'!$C$5:$Y$46,23,FALSE))</f>
        <v/>
      </c>
      <c r="W54" s="168" t="str">
        <f>IF(W52="","",VLOOKUP(W52,'【記載例】シフト記号表（勤務時間帯）'!$C$5:$Y$46,23,FALSE))</f>
        <v/>
      </c>
      <c r="X54" s="168" t="str">
        <f>IF(X52="","",VLOOKUP(X52,'【記載例】シフト記号表（勤務時間帯）'!$C$5:$Y$46,23,FALSE))</f>
        <v/>
      </c>
      <c r="Y54" s="168" t="str">
        <f>IF(Y52="","",VLOOKUP(Y52,'【記載例】シフト記号表（勤務時間帯）'!$C$5:$Y$46,23,FALSE))</f>
        <v/>
      </c>
      <c r="Z54" s="169" t="str">
        <f>IF(Z52="","",VLOOKUP(Z52,'【記載例】シフト記号表（勤務時間帯）'!$C$5:$Y$46,23,FALSE))</f>
        <v/>
      </c>
      <c r="AA54" s="167" t="str">
        <f>IF(AA52="","",VLOOKUP(AA52,'【記載例】シフト記号表（勤務時間帯）'!$C$5:$Y$46,23,FALSE))</f>
        <v/>
      </c>
      <c r="AB54" s="168" t="str">
        <f>IF(AB52="","",VLOOKUP(AB52,'【記載例】シフト記号表（勤務時間帯）'!$C$5:$Y$46,23,FALSE))</f>
        <v/>
      </c>
      <c r="AC54" s="168" t="str">
        <f>IF(AC52="","",VLOOKUP(AC52,'【記載例】シフト記号表（勤務時間帯）'!$C$5:$Y$46,23,FALSE))</f>
        <v/>
      </c>
      <c r="AD54" s="168" t="str">
        <f>IF(AD52="","",VLOOKUP(AD52,'【記載例】シフト記号表（勤務時間帯）'!$C$5:$Y$46,23,FALSE))</f>
        <v/>
      </c>
      <c r="AE54" s="168" t="str">
        <f>IF(AE52="","",VLOOKUP(AE52,'【記載例】シフト記号表（勤務時間帯）'!$C$5:$Y$46,23,FALSE))</f>
        <v/>
      </c>
      <c r="AF54" s="168" t="str">
        <f>IF(AF52="","",VLOOKUP(AF52,'【記載例】シフト記号表（勤務時間帯）'!$C$5:$Y$46,23,FALSE))</f>
        <v/>
      </c>
      <c r="AG54" s="169" t="str">
        <f>IF(AG52="","",VLOOKUP(AG52,'【記載例】シフト記号表（勤務時間帯）'!$C$5:$Y$46,23,FALSE))</f>
        <v/>
      </c>
      <c r="AH54" s="167" t="str">
        <f>IF(AH52="","",VLOOKUP(AH52,'【記載例】シフト記号表（勤務時間帯）'!$C$5:$Y$46,23,FALSE))</f>
        <v/>
      </c>
      <c r="AI54" s="168" t="str">
        <f>IF(AI52="","",VLOOKUP(AI52,'【記載例】シフト記号表（勤務時間帯）'!$C$5:$Y$46,23,FALSE))</f>
        <v/>
      </c>
      <c r="AJ54" s="168" t="str">
        <f>IF(AJ52="","",VLOOKUP(AJ52,'【記載例】シフト記号表（勤務時間帯）'!$C$5:$Y$46,23,FALSE))</f>
        <v/>
      </c>
      <c r="AK54" s="168" t="str">
        <f>IF(AK52="","",VLOOKUP(AK52,'【記載例】シフト記号表（勤務時間帯）'!$C$5:$Y$46,23,FALSE))</f>
        <v/>
      </c>
      <c r="AL54" s="168" t="str">
        <f>IF(AL52="","",VLOOKUP(AL52,'【記載例】シフト記号表（勤務時間帯）'!$C$5:$Y$46,23,FALSE))</f>
        <v/>
      </c>
      <c r="AM54" s="168" t="str">
        <f>IF(AM52="","",VLOOKUP(AM52,'【記載例】シフト記号表（勤務時間帯）'!$C$5:$Y$46,23,FALSE))</f>
        <v/>
      </c>
      <c r="AN54" s="169" t="str">
        <f>IF(AN52="","",VLOOKUP(AN52,'【記載例】シフト記号表（勤務時間帯）'!$C$5:$Y$46,23,FALSE))</f>
        <v/>
      </c>
      <c r="AO54" s="167" t="str">
        <f>IF(AO52="","",VLOOKUP(AO52,'【記載例】シフト記号表（勤務時間帯）'!$C$5:$Y$46,23,FALSE))</f>
        <v/>
      </c>
      <c r="AP54" s="168" t="str">
        <f>IF(AP52="","",VLOOKUP(AP52,'【記載例】シフト記号表（勤務時間帯）'!$C$5:$Y$46,23,FALSE))</f>
        <v/>
      </c>
      <c r="AQ54" s="168" t="str">
        <f>IF(AQ52="","",VLOOKUP(AQ52,'【記載例】シフト記号表（勤務時間帯）'!$C$5:$Y$46,23,FALSE))</f>
        <v/>
      </c>
      <c r="AR54" s="168" t="str">
        <f>IF(AR52="","",VLOOKUP(AR52,'【記載例】シフト記号表（勤務時間帯）'!$C$5:$Y$46,23,FALSE))</f>
        <v/>
      </c>
      <c r="AS54" s="168" t="str">
        <f>IF(AS52="","",VLOOKUP(AS52,'【記載例】シフト記号表（勤務時間帯）'!$C$5:$Y$46,23,FALSE))</f>
        <v/>
      </c>
      <c r="AT54" s="168" t="str">
        <f>IF(AT52="","",VLOOKUP(AT52,'【記載例】シフト記号表（勤務時間帯）'!$C$5:$Y$46,23,FALSE))</f>
        <v/>
      </c>
      <c r="AU54" s="169" t="str">
        <f>IF(AU52="","",VLOOKUP(AU52,'【記載例】シフト記号表（勤務時間帯）'!$C$5:$Y$46,23,FALSE))</f>
        <v/>
      </c>
      <c r="AV54" s="167" t="str">
        <f>IF(AV52="","",VLOOKUP(AV52,'【記載例】シフト記号表（勤務時間帯）'!$C$5:$Y$46,23,FALSE))</f>
        <v/>
      </c>
      <c r="AW54" s="168" t="str">
        <f>IF(AW52="","",VLOOKUP(AW52,'【記載例】シフト記号表（勤務時間帯）'!$C$5:$Y$46,23,FALSE))</f>
        <v/>
      </c>
      <c r="AX54" s="170" t="str">
        <f>IF(AX52="","",VLOOKUP(AX52,'【記載例】シフト記号表（勤務時間帯）'!$C$5:$Y$46,23,FALSE))</f>
        <v/>
      </c>
      <c r="AY54" s="260">
        <f>IF($BB$3="計画",SUM(T54:AU54),IF($BB$3="実績",SUM(T54:AX54),""))</f>
        <v>0</v>
      </c>
      <c r="AZ54" s="261"/>
      <c r="BA54" s="262">
        <f>IF($BB$3="計画",AY54/4,IF($BB$3="実績",(AY54/($BB$7/7)),""))</f>
        <v>0</v>
      </c>
      <c r="BB54" s="263"/>
      <c r="BC54" s="282"/>
      <c r="BD54" s="283"/>
      <c r="BE54" s="283"/>
      <c r="BF54" s="283"/>
      <c r="BG54" s="284"/>
    </row>
    <row r="55" spans="2:59" ht="20.25" customHeight="1" x14ac:dyDescent="0.4">
      <c r="B55" s="71"/>
      <c r="C55" s="248"/>
      <c r="D55" s="249"/>
      <c r="E55" s="250"/>
      <c r="F55" s="188"/>
      <c r="G55" s="264"/>
      <c r="H55" s="251"/>
      <c r="I55" s="249"/>
      <c r="J55" s="249"/>
      <c r="K55" s="250"/>
      <c r="L55" s="267"/>
      <c r="M55" s="243"/>
      <c r="N55" s="268"/>
      <c r="O55" s="25" t="s">
        <v>18</v>
      </c>
      <c r="P55" s="32"/>
      <c r="Q55" s="32"/>
      <c r="R55" s="20"/>
      <c r="S55" s="79"/>
      <c r="T55" s="191"/>
      <c r="U55" s="194"/>
      <c r="V55" s="194"/>
      <c r="W55" s="194"/>
      <c r="X55" s="194"/>
      <c r="Y55" s="194"/>
      <c r="Z55" s="193"/>
      <c r="AA55" s="191"/>
      <c r="AB55" s="194"/>
      <c r="AC55" s="194"/>
      <c r="AD55" s="194"/>
      <c r="AE55" s="194"/>
      <c r="AF55" s="194"/>
      <c r="AG55" s="193"/>
      <c r="AH55" s="191"/>
      <c r="AI55" s="194"/>
      <c r="AJ55" s="194"/>
      <c r="AK55" s="194"/>
      <c r="AL55" s="194"/>
      <c r="AM55" s="194"/>
      <c r="AN55" s="193"/>
      <c r="AO55" s="191"/>
      <c r="AP55" s="194"/>
      <c r="AQ55" s="194"/>
      <c r="AR55" s="194"/>
      <c r="AS55" s="194"/>
      <c r="AT55" s="194"/>
      <c r="AU55" s="193"/>
      <c r="AV55" s="191"/>
      <c r="AW55" s="194"/>
      <c r="AX55" s="195"/>
      <c r="AY55" s="274"/>
      <c r="AZ55" s="275"/>
      <c r="BA55" s="276"/>
      <c r="BB55" s="277"/>
      <c r="BC55" s="242"/>
      <c r="BD55" s="243"/>
      <c r="BE55" s="243"/>
      <c r="BF55" s="243"/>
      <c r="BG55" s="244"/>
    </row>
    <row r="56" spans="2:59" ht="20.25" customHeight="1" x14ac:dyDescent="0.4">
      <c r="B56" s="69">
        <f>B53+1</f>
        <v>13</v>
      </c>
      <c r="C56" s="248"/>
      <c r="D56" s="249"/>
      <c r="E56" s="250"/>
      <c r="F56" s="188"/>
      <c r="G56" s="265"/>
      <c r="H56" s="251"/>
      <c r="I56" s="249"/>
      <c r="J56" s="249"/>
      <c r="K56" s="250"/>
      <c r="L56" s="269"/>
      <c r="M56" s="246"/>
      <c r="N56" s="270"/>
      <c r="O56" s="27" t="s">
        <v>86</v>
      </c>
      <c r="P56" s="28"/>
      <c r="Q56" s="28"/>
      <c r="R56" s="23"/>
      <c r="S56" s="74"/>
      <c r="T56" s="163" t="str">
        <f>IF(T55="","",VLOOKUP(T55,'【記載例】シフト記号表（勤務時間帯）'!$C$5:$W$46,21,FALSE))</f>
        <v/>
      </c>
      <c r="U56" s="164" t="str">
        <f>IF(U55="","",VLOOKUP(U55,'【記載例】シフト記号表（勤務時間帯）'!$C$5:$W$46,21,FALSE))</f>
        <v/>
      </c>
      <c r="V56" s="164" t="str">
        <f>IF(V55="","",VLOOKUP(V55,'【記載例】シフト記号表（勤務時間帯）'!$C$5:$W$46,21,FALSE))</f>
        <v/>
      </c>
      <c r="W56" s="164" t="str">
        <f>IF(W55="","",VLOOKUP(W55,'【記載例】シフト記号表（勤務時間帯）'!$C$5:$W$46,21,FALSE))</f>
        <v/>
      </c>
      <c r="X56" s="164" t="str">
        <f>IF(X55="","",VLOOKUP(X55,'【記載例】シフト記号表（勤務時間帯）'!$C$5:$W$46,21,FALSE))</f>
        <v/>
      </c>
      <c r="Y56" s="164" t="str">
        <f>IF(Y55="","",VLOOKUP(Y55,'【記載例】シフト記号表（勤務時間帯）'!$C$5:$W$46,21,FALSE))</f>
        <v/>
      </c>
      <c r="Z56" s="165" t="str">
        <f>IF(Z55="","",VLOOKUP(Z55,'【記載例】シフト記号表（勤務時間帯）'!$C$5:$W$46,21,FALSE))</f>
        <v/>
      </c>
      <c r="AA56" s="163" t="str">
        <f>IF(AA55="","",VLOOKUP(AA55,'【記載例】シフト記号表（勤務時間帯）'!$C$5:$W$46,21,FALSE))</f>
        <v/>
      </c>
      <c r="AB56" s="164" t="str">
        <f>IF(AB55="","",VLOOKUP(AB55,'【記載例】シフト記号表（勤務時間帯）'!$C$5:$W$46,21,FALSE))</f>
        <v/>
      </c>
      <c r="AC56" s="164" t="str">
        <f>IF(AC55="","",VLOOKUP(AC55,'【記載例】シフト記号表（勤務時間帯）'!$C$5:$W$46,21,FALSE))</f>
        <v/>
      </c>
      <c r="AD56" s="164" t="str">
        <f>IF(AD55="","",VLOOKUP(AD55,'【記載例】シフト記号表（勤務時間帯）'!$C$5:$W$46,21,FALSE))</f>
        <v/>
      </c>
      <c r="AE56" s="164" t="str">
        <f>IF(AE55="","",VLOOKUP(AE55,'【記載例】シフト記号表（勤務時間帯）'!$C$5:$W$46,21,FALSE))</f>
        <v/>
      </c>
      <c r="AF56" s="164" t="str">
        <f>IF(AF55="","",VLOOKUP(AF55,'【記載例】シフト記号表（勤務時間帯）'!$C$5:$W$46,21,FALSE))</f>
        <v/>
      </c>
      <c r="AG56" s="165" t="str">
        <f>IF(AG55="","",VLOOKUP(AG55,'【記載例】シフト記号表（勤務時間帯）'!$C$5:$W$46,21,FALSE))</f>
        <v/>
      </c>
      <c r="AH56" s="163" t="str">
        <f>IF(AH55="","",VLOOKUP(AH55,'【記載例】シフト記号表（勤務時間帯）'!$C$5:$W$46,21,FALSE))</f>
        <v/>
      </c>
      <c r="AI56" s="164" t="str">
        <f>IF(AI55="","",VLOOKUP(AI55,'【記載例】シフト記号表（勤務時間帯）'!$C$5:$W$46,21,FALSE))</f>
        <v/>
      </c>
      <c r="AJ56" s="164" t="str">
        <f>IF(AJ55="","",VLOOKUP(AJ55,'【記載例】シフト記号表（勤務時間帯）'!$C$5:$W$46,21,FALSE))</f>
        <v/>
      </c>
      <c r="AK56" s="164" t="str">
        <f>IF(AK55="","",VLOOKUP(AK55,'【記載例】シフト記号表（勤務時間帯）'!$C$5:$W$46,21,FALSE))</f>
        <v/>
      </c>
      <c r="AL56" s="164" t="str">
        <f>IF(AL55="","",VLOOKUP(AL55,'【記載例】シフト記号表（勤務時間帯）'!$C$5:$W$46,21,FALSE))</f>
        <v/>
      </c>
      <c r="AM56" s="164" t="str">
        <f>IF(AM55="","",VLOOKUP(AM55,'【記載例】シフト記号表（勤務時間帯）'!$C$5:$W$46,21,FALSE))</f>
        <v/>
      </c>
      <c r="AN56" s="165" t="str">
        <f>IF(AN55="","",VLOOKUP(AN55,'【記載例】シフト記号表（勤務時間帯）'!$C$5:$W$46,21,FALSE))</f>
        <v/>
      </c>
      <c r="AO56" s="163" t="str">
        <f>IF(AO55="","",VLOOKUP(AO55,'【記載例】シフト記号表（勤務時間帯）'!$C$5:$W$46,21,FALSE))</f>
        <v/>
      </c>
      <c r="AP56" s="164" t="str">
        <f>IF(AP55="","",VLOOKUP(AP55,'【記載例】シフト記号表（勤務時間帯）'!$C$5:$W$46,21,FALSE))</f>
        <v/>
      </c>
      <c r="AQ56" s="164" t="str">
        <f>IF(AQ55="","",VLOOKUP(AQ55,'【記載例】シフト記号表（勤務時間帯）'!$C$5:$W$46,21,FALSE))</f>
        <v/>
      </c>
      <c r="AR56" s="164" t="str">
        <f>IF(AR55="","",VLOOKUP(AR55,'【記載例】シフト記号表（勤務時間帯）'!$C$5:$W$46,21,FALSE))</f>
        <v/>
      </c>
      <c r="AS56" s="164" t="str">
        <f>IF(AS55="","",VLOOKUP(AS55,'【記載例】シフト記号表（勤務時間帯）'!$C$5:$W$46,21,FALSE))</f>
        <v/>
      </c>
      <c r="AT56" s="164" t="str">
        <f>IF(AT55="","",VLOOKUP(AT55,'【記載例】シフト記号表（勤務時間帯）'!$C$5:$W$46,21,FALSE))</f>
        <v/>
      </c>
      <c r="AU56" s="165" t="str">
        <f>IF(AU55="","",VLOOKUP(AU55,'【記載例】シフト記号表（勤務時間帯）'!$C$5:$W$46,21,FALSE))</f>
        <v/>
      </c>
      <c r="AV56" s="163" t="str">
        <f>IF(AV55="","",VLOOKUP(AV55,'【記載例】シフト記号表（勤務時間帯）'!$C$5:$W$46,21,FALSE))</f>
        <v/>
      </c>
      <c r="AW56" s="164" t="str">
        <f>IF(AW55="","",VLOOKUP(AW55,'【記載例】シフト記号表（勤務時間帯）'!$C$5:$W$46,21,FALSE))</f>
        <v/>
      </c>
      <c r="AX56" s="166" t="str">
        <f>IF(AX55="","",VLOOKUP(AX55,'【記載例】シフト記号表（勤務時間帯）'!$C$5:$W$46,21,FALSE))</f>
        <v/>
      </c>
      <c r="AY56" s="252">
        <f>IF($BB$3="計画",SUM(T56:AU56),IF($BB$3="実績",SUM(T56:AX56),""))</f>
        <v>0</v>
      </c>
      <c r="AZ56" s="253"/>
      <c r="BA56" s="254">
        <f>IF($BB$3="計画",AY56/4,IF($BB$3="実績",(AY56/($BB$7/7)),""))</f>
        <v>0</v>
      </c>
      <c r="BB56" s="255"/>
      <c r="BC56" s="245"/>
      <c r="BD56" s="246"/>
      <c r="BE56" s="246"/>
      <c r="BF56" s="246"/>
      <c r="BG56" s="247"/>
    </row>
    <row r="57" spans="2:59" ht="20.25" customHeight="1" x14ac:dyDescent="0.4">
      <c r="B57" s="70"/>
      <c r="C57" s="285"/>
      <c r="D57" s="286"/>
      <c r="E57" s="287"/>
      <c r="F57" s="189">
        <f>C56</f>
        <v>0</v>
      </c>
      <c r="G57" s="289"/>
      <c r="H57" s="288"/>
      <c r="I57" s="286"/>
      <c r="J57" s="286"/>
      <c r="K57" s="287"/>
      <c r="L57" s="290"/>
      <c r="M57" s="283"/>
      <c r="N57" s="291"/>
      <c r="O57" s="58" t="s">
        <v>87</v>
      </c>
      <c r="P57" s="59"/>
      <c r="Q57" s="59"/>
      <c r="R57" s="60"/>
      <c r="S57" s="80"/>
      <c r="T57" s="167" t="str">
        <f>IF(T55="","",VLOOKUP(T55,'【記載例】シフト記号表（勤務時間帯）'!$C$5:$Y$46,23,FALSE))</f>
        <v/>
      </c>
      <c r="U57" s="168" t="str">
        <f>IF(U55="","",VLOOKUP(U55,'【記載例】シフト記号表（勤務時間帯）'!$C$5:$Y$46,23,FALSE))</f>
        <v/>
      </c>
      <c r="V57" s="168" t="str">
        <f>IF(V55="","",VLOOKUP(V55,'【記載例】シフト記号表（勤務時間帯）'!$C$5:$Y$46,23,FALSE))</f>
        <v/>
      </c>
      <c r="W57" s="168" t="str">
        <f>IF(W55="","",VLOOKUP(W55,'【記載例】シフト記号表（勤務時間帯）'!$C$5:$Y$46,23,FALSE))</f>
        <v/>
      </c>
      <c r="X57" s="168" t="str">
        <f>IF(X55="","",VLOOKUP(X55,'【記載例】シフト記号表（勤務時間帯）'!$C$5:$Y$46,23,FALSE))</f>
        <v/>
      </c>
      <c r="Y57" s="168" t="str">
        <f>IF(Y55="","",VLOOKUP(Y55,'【記載例】シフト記号表（勤務時間帯）'!$C$5:$Y$46,23,FALSE))</f>
        <v/>
      </c>
      <c r="Z57" s="169" t="str">
        <f>IF(Z55="","",VLOOKUP(Z55,'【記載例】シフト記号表（勤務時間帯）'!$C$5:$Y$46,23,FALSE))</f>
        <v/>
      </c>
      <c r="AA57" s="167" t="str">
        <f>IF(AA55="","",VLOOKUP(AA55,'【記載例】シフト記号表（勤務時間帯）'!$C$5:$Y$46,23,FALSE))</f>
        <v/>
      </c>
      <c r="AB57" s="168" t="str">
        <f>IF(AB55="","",VLOOKUP(AB55,'【記載例】シフト記号表（勤務時間帯）'!$C$5:$Y$46,23,FALSE))</f>
        <v/>
      </c>
      <c r="AC57" s="168" t="str">
        <f>IF(AC55="","",VLOOKUP(AC55,'【記載例】シフト記号表（勤務時間帯）'!$C$5:$Y$46,23,FALSE))</f>
        <v/>
      </c>
      <c r="AD57" s="168" t="str">
        <f>IF(AD55="","",VLOOKUP(AD55,'【記載例】シフト記号表（勤務時間帯）'!$C$5:$Y$46,23,FALSE))</f>
        <v/>
      </c>
      <c r="AE57" s="168" t="str">
        <f>IF(AE55="","",VLOOKUP(AE55,'【記載例】シフト記号表（勤務時間帯）'!$C$5:$Y$46,23,FALSE))</f>
        <v/>
      </c>
      <c r="AF57" s="168" t="str">
        <f>IF(AF55="","",VLOOKUP(AF55,'【記載例】シフト記号表（勤務時間帯）'!$C$5:$Y$46,23,FALSE))</f>
        <v/>
      </c>
      <c r="AG57" s="169" t="str">
        <f>IF(AG55="","",VLOOKUP(AG55,'【記載例】シフト記号表（勤務時間帯）'!$C$5:$Y$46,23,FALSE))</f>
        <v/>
      </c>
      <c r="AH57" s="167" t="str">
        <f>IF(AH55="","",VLOOKUP(AH55,'【記載例】シフト記号表（勤務時間帯）'!$C$5:$Y$46,23,FALSE))</f>
        <v/>
      </c>
      <c r="AI57" s="168" t="str">
        <f>IF(AI55="","",VLOOKUP(AI55,'【記載例】シフト記号表（勤務時間帯）'!$C$5:$Y$46,23,FALSE))</f>
        <v/>
      </c>
      <c r="AJ57" s="168" t="str">
        <f>IF(AJ55="","",VLOOKUP(AJ55,'【記載例】シフト記号表（勤務時間帯）'!$C$5:$Y$46,23,FALSE))</f>
        <v/>
      </c>
      <c r="AK57" s="168" t="str">
        <f>IF(AK55="","",VLOOKUP(AK55,'【記載例】シフト記号表（勤務時間帯）'!$C$5:$Y$46,23,FALSE))</f>
        <v/>
      </c>
      <c r="AL57" s="168" t="str">
        <f>IF(AL55="","",VLOOKUP(AL55,'【記載例】シフト記号表（勤務時間帯）'!$C$5:$Y$46,23,FALSE))</f>
        <v/>
      </c>
      <c r="AM57" s="168" t="str">
        <f>IF(AM55="","",VLOOKUP(AM55,'【記載例】シフト記号表（勤務時間帯）'!$C$5:$Y$46,23,FALSE))</f>
        <v/>
      </c>
      <c r="AN57" s="169" t="str">
        <f>IF(AN55="","",VLOOKUP(AN55,'【記載例】シフト記号表（勤務時間帯）'!$C$5:$Y$46,23,FALSE))</f>
        <v/>
      </c>
      <c r="AO57" s="167" t="str">
        <f>IF(AO55="","",VLOOKUP(AO55,'【記載例】シフト記号表（勤務時間帯）'!$C$5:$Y$46,23,FALSE))</f>
        <v/>
      </c>
      <c r="AP57" s="168" t="str">
        <f>IF(AP55="","",VLOOKUP(AP55,'【記載例】シフト記号表（勤務時間帯）'!$C$5:$Y$46,23,FALSE))</f>
        <v/>
      </c>
      <c r="AQ57" s="168" t="str">
        <f>IF(AQ55="","",VLOOKUP(AQ55,'【記載例】シフト記号表（勤務時間帯）'!$C$5:$Y$46,23,FALSE))</f>
        <v/>
      </c>
      <c r="AR57" s="168" t="str">
        <f>IF(AR55="","",VLOOKUP(AR55,'【記載例】シフト記号表（勤務時間帯）'!$C$5:$Y$46,23,FALSE))</f>
        <v/>
      </c>
      <c r="AS57" s="168" t="str">
        <f>IF(AS55="","",VLOOKUP(AS55,'【記載例】シフト記号表（勤務時間帯）'!$C$5:$Y$46,23,FALSE))</f>
        <v/>
      </c>
      <c r="AT57" s="168" t="str">
        <f>IF(AT55="","",VLOOKUP(AT55,'【記載例】シフト記号表（勤務時間帯）'!$C$5:$Y$46,23,FALSE))</f>
        <v/>
      </c>
      <c r="AU57" s="169" t="str">
        <f>IF(AU55="","",VLOOKUP(AU55,'【記載例】シフト記号表（勤務時間帯）'!$C$5:$Y$46,23,FALSE))</f>
        <v/>
      </c>
      <c r="AV57" s="167" t="str">
        <f>IF(AV55="","",VLOOKUP(AV55,'【記載例】シフト記号表（勤務時間帯）'!$C$5:$Y$46,23,FALSE))</f>
        <v/>
      </c>
      <c r="AW57" s="168" t="str">
        <f>IF(AW55="","",VLOOKUP(AW55,'【記載例】シフト記号表（勤務時間帯）'!$C$5:$Y$46,23,FALSE))</f>
        <v/>
      </c>
      <c r="AX57" s="170" t="str">
        <f>IF(AX55="","",VLOOKUP(AX55,'【記載例】シフト記号表（勤務時間帯）'!$C$5:$Y$46,23,FALSE))</f>
        <v/>
      </c>
      <c r="AY57" s="260">
        <f>IF($BB$3="計画",SUM(T57:AU57),IF($BB$3="実績",SUM(T57:AX57),""))</f>
        <v>0</v>
      </c>
      <c r="AZ57" s="261"/>
      <c r="BA57" s="262">
        <f>IF($BB$3="計画",AY57/4,IF($BB$3="実績",(AY57/($BB$7/7)),""))</f>
        <v>0</v>
      </c>
      <c r="BB57" s="263"/>
      <c r="BC57" s="282"/>
      <c r="BD57" s="283"/>
      <c r="BE57" s="283"/>
      <c r="BF57" s="283"/>
      <c r="BG57" s="284"/>
    </row>
    <row r="58" spans="2:59" ht="20.25" customHeight="1" x14ac:dyDescent="0.4">
      <c r="B58" s="71"/>
      <c r="C58" s="248"/>
      <c r="D58" s="249"/>
      <c r="E58" s="250"/>
      <c r="F58" s="188"/>
      <c r="G58" s="264"/>
      <c r="H58" s="251"/>
      <c r="I58" s="249"/>
      <c r="J58" s="249"/>
      <c r="K58" s="250"/>
      <c r="L58" s="267"/>
      <c r="M58" s="243"/>
      <c r="N58" s="268"/>
      <c r="O58" s="25" t="s">
        <v>18</v>
      </c>
      <c r="P58" s="32"/>
      <c r="Q58" s="32"/>
      <c r="R58" s="20"/>
      <c r="S58" s="79"/>
      <c r="T58" s="191"/>
      <c r="U58" s="194"/>
      <c r="V58" s="194"/>
      <c r="W58" s="194"/>
      <c r="X58" s="194"/>
      <c r="Y58" s="194"/>
      <c r="Z58" s="193"/>
      <c r="AA58" s="191"/>
      <c r="AB58" s="194"/>
      <c r="AC58" s="194"/>
      <c r="AD58" s="194"/>
      <c r="AE58" s="194"/>
      <c r="AF58" s="194"/>
      <c r="AG58" s="193"/>
      <c r="AH58" s="191"/>
      <c r="AI58" s="194"/>
      <c r="AJ58" s="194"/>
      <c r="AK58" s="194"/>
      <c r="AL58" s="194"/>
      <c r="AM58" s="194"/>
      <c r="AN58" s="193"/>
      <c r="AO58" s="191"/>
      <c r="AP58" s="194"/>
      <c r="AQ58" s="194"/>
      <c r="AR58" s="194"/>
      <c r="AS58" s="194"/>
      <c r="AT58" s="194"/>
      <c r="AU58" s="193"/>
      <c r="AV58" s="191"/>
      <c r="AW58" s="194"/>
      <c r="AX58" s="195"/>
      <c r="AY58" s="274"/>
      <c r="AZ58" s="275"/>
      <c r="BA58" s="276"/>
      <c r="BB58" s="277"/>
      <c r="BC58" s="242"/>
      <c r="BD58" s="243"/>
      <c r="BE58" s="243"/>
      <c r="BF58" s="243"/>
      <c r="BG58" s="244"/>
    </row>
    <row r="59" spans="2:59" ht="20.25" customHeight="1" x14ac:dyDescent="0.4">
      <c r="B59" s="69">
        <f>B56+1</f>
        <v>14</v>
      </c>
      <c r="C59" s="248"/>
      <c r="D59" s="249"/>
      <c r="E59" s="250"/>
      <c r="F59" s="188"/>
      <c r="G59" s="265"/>
      <c r="H59" s="251"/>
      <c r="I59" s="249"/>
      <c r="J59" s="249"/>
      <c r="K59" s="250"/>
      <c r="L59" s="269"/>
      <c r="M59" s="246"/>
      <c r="N59" s="270"/>
      <c r="O59" s="27" t="s">
        <v>86</v>
      </c>
      <c r="P59" s="28"/>
      <c r="Q59" s="28"/>
      <c r="R59" s="23"/>
      <c r="S59" s="74"/>
      <c r="T59" s="163" t="str">
        <f>IF(T58="","",VLOOKUP(T58,'【記載例】シフト記号表（勤務時間帯）'!$C$5:$W$46,21,FALSE))</f>
        <v/>
      </c>
      <c r="U59" s="164" t="str">
        <f>IF(U58="","",VLOOKUP(U58,'【記載例】シフト記号表（勤務時間帯）'!$C$5:$W$46,21,FALSE))</f>
        <v/>
      </c>
      <c r="V59" s="164" t="str">
        <f>IF(V58="","",VLOOKUP(V58,'【記載例】シフト記号表（勤務時間帯）'!$C$5:$W$46,21,FALSE))</f>
        <v/>
      </c>
      <c r="W59" s="164" t="str">
        <f>IF(W58="","",VLOOKUP(W58,'【記載例】シフト記号表（勤務時間帯）'!$C$5:$W$46,21,FALSE))</f>
        <v/>
      </c>
      <c r="X59" s="164" t="str">
        <f>IF(X58="","",VLOOKUP(X58,'【記載例】シフト記号表（勤務時間帯）'!$C$5:$W$46,21,FALSE))</f>
        <v/>
      </c>
      <c r="Y59" s="164" t="str">
        <f>IF(Y58="","",VLOOKUP(Y58,'【記載例】シフト記号表（勤務時間帯）'!$C$5:$W$46,21,FALSE))</f>
        <v/>
      </c>
      <c r="Z59" s="165" t="str">
        <f>IF(Z58="","",VLOOKUP(Z58,'【記載例】シフト記号表（勤務時間帯）'!$C$5:$W$46,21,FALSE))</f>
        <v/>
      </c>
      <c r="AA59" s="163" t="str">
        <f>IF(AA58="","",VLOOKUP(AA58,'【記載例】シフト記号表（勤務時間帯）'!$C$5:$W$46,21,FALSE))</f>
        <v/>
      </c>
      <c r="AB59" s="164" t="str">
        <f>IF(AB58="","",VLOOKUP(AB58,'【記載例】シフト記号表（勤務時間帯）'!$C$5:$W$46,21,FALSE))</f>
        <v/>
      </c>
      <c r="AC59" s="164" t="str">
        <f>IF(AC58="","",VLOOKUP(AC58,'【記載例】シフト記号表（勤務時間帯）'!$C$5:$W$46,21,FALSE))</f>
        <v/>
      </c>
      <c r="AD59" s="164" t="str">
        <f>IF(AD58="","",VLOOKUP(AD58,'【記載例】シフト記号表（勤務時間帯）'!$C$5:$W$46,21,FALSE))</f>
        <v/>
      </c>
      <c r="AE59" s="164" t="str">
        <f>IF(AE58="","",VLOOKUP(AE58,'【記載例】シフト記号表（勤務時間帯）'!$C$5:$W$46,21,FALSE))</f>
        <v/>
      </c>
      <c r="AF59" s="164" t="str">
        <f>IF(AF58="","",VLOOKUP(AF58,'【記載例】シフト記号表（勤務時間帯）'!$C$5:$W$46,21,FALSE))</f>
        <v/>
      </c>
      <c r="AG59" s="165" t="str">
        <f>IF(AG58="","",VLOOKUP(AG58,'【記載例】シフト記号表（勤務時間帯）'!$C$5:$W$46,21,FALSE))</f>
        <v/>
      </c>
      <c r="AH59" s="163" t="str">
        <f>IF(AH58="","",VLOOKUP(AH58,'【記載例】シフト記号表（勤務時間帯）'!$C$5:$W$46,21,FALSE))</f>
        <v/>
      </c>
      <c r="AI59" s="164" t="str">
        <f>IF(AI58="","",VLOOKUP(AI58,'【記載例】シフト記号表（勤務時間帯）'!$C$5:$W$46,21,FALSE))</f>
        <v/>
      </c>
      <c r="AJ59" s="164" t="str">
        <f>IF(AJ58="","",VLOOKUP(AJ58,'【記載例】シフト記号表（勤務時間帯）'!$C$5:$W$46,21,FALSE))</f>
        <v/>
      </c>
      <c r="AK59" s="164" t="str">
        <f>IF(AK58="","",VLOOKUP(AK58,'【記載例】シフト記号表（勤務時間帯）'!$C$5:$W$46,21,FALSE))</f>
        <v/>
      </c>
      <c r="AL59" s="164" t="str">
        <f>IF(AL58="","",VLOOKUP(AL58,'【記載例】シフト記号表（勤務時間帯）'!$C$5:$W$46,21,FALSE))</f>
        <v/>
      </c>
      <c r="AM59" s="164" t="str">
        <f>IF(AM58="","",VLOOKUP(AM58,'【記載例】シフト記号表（勤務時間帯）'!$C$5:$W$46,21,FALSE))</f>
        <v/>
      </c>
      <c r="AN59" s="165" t="str">
        <f>IF(AN58="","",VLOOKUP(AN58,'【記載例】シフト記号表（勤務時間帯）'!$C$5:$W$46,21,FALSE))</f>
        <v/>
      </c>
      <c r="AO59" s="163" t="str">
        <f>IF(AO58="","",VLOOKUP(AO58,'【記載例】シフト記号表（勤務時間帯）'!$C$5:$W$46,21,FALSE))</f>
        <v/>
      </c>
      <c r="AP59" s="164" t="str">
        <f>IF(AP58="","",VLOOKUP(AP58,'【記載例】シフト記号表（勤務時間帯）'!$C$5:$W$46,21,FALSE))</f>
        <v/>
      </c>
      <c r="AQ59" s="164" t="str">
        <f>IF(AQ58="","",VLOOKUP(AQ58,'【記載例】シフト記号表（勤務時間帯）'!$C$5:$W$46,21,FALSE))</f>
        <v/>
      </c>
      <c r="AR59" s="164" t="str">
        <f>IF(AR58="","",VLOOKUP(AR58,'【記載例】シフト記号表（勤務時間帯）'!$C$5:$W$46,21,FALSE))</f>
        <v/>
      </c>
      <c r="AS59" s="164" t="str">
        <f>IF(AS58="","",VLOOKUP(AS58,'【記載例】シフト記号表（勤務時間帯）'!$C$5:$W$46,21,FALSE))</f>
        <v/>
      </c>
      <c r="AT59" s="164" t="str">
        <f>IF(AT58="","",VLOOKUP(AT58,'【記載例】シフト記号表（勤務時間帯）'!$C$5:$W$46,21,FALSE))</f>
        <v/>
      </c>
      <c r="AU59" s="165" t="str">
        <f>IF(AU58="","",VLOOKUP(AU58,'【記載例】シフト記号表（勤務時間帯）'!$C$5:$W$46,21,FALSE))</f>
        <v/>
      </c>
      <c r="AV59" s="163" t="str">
        <f>IF(AV58="","",VLOOKUP(AV58,'【記載例】シフト記号表（勤務時間帯）'!$C$5:$W$46,21,FALSE))</f>
        <v/>
      </c>
      <c r="AW59" s="164" t="str">
        <f>IF(AW58="","",VLOOKUP(AW58,'【記載例】シフト記号表（勤務時間帯）'!$C$5:$W$46,21,FALSE))</f>
        <v/>
      </c>
      <c r="AX59" s="166" t="str">
        <f>IF(AX58="","",VLOOKUP(AX58,'【記載例】シフト記号表（勤務時間帯）'!$C$5:$W$46,21,FALSE))</f>
        <v/>
      </c>
      <c r="AY59" s="252">
        <f>IF($BB$3="計画",SUM(T59:AU59),IF($BB$3="実績",SUM(T59:AX59),""))</f>
        <v>0</v>
      </c>
      <c r="AZ59" s="253"/>
      <c r="BA59" s="254">
        <f>IF($BB$3="計画",AY59/4,IF($BB$3="実績",(AY59/($BB$7/7)),""))</f>
        <v>0</v>
      </c>
      <c r="BB59" s="255"/>
      <c r="BC59" s="245"/>
      <c r="BD59" s="246"/>
      <c r="BE59" s="246"/>
      <c r="BF59" s="246"/>
      <c r="BG59" s="247"/>
    </row>
    <row r="60" spans="2:59" ht="20.25" customHeight="1" x14ac:dyDescent="0.4">
      <c r="B60" s="70"/>
      <c r="C60" s="285"/>
      <c r="D60" s="286"/>
      <c r="E60" s="287"/>
      <c r="F60" s="189">
        <f>C59</f>
        <v>0</v>
      </c>
      <c r="G60" s="289"/>
      <c r="H60" s="288"/>
      <c r="I60" s="286"/>
      <c r="J60" s="286"/>
      <c r="K60" s="287"/>
      <c r="L60" s="290"/>
      <c r="M60" s="283"/>
      <c r="N60" s="291"/>
      <c r="O60" s="58" t="s">
        <v>87</v>
      </c>
      <c r="P60" s="59"/>
      <c r="Q60" s="59"/>
      <c r="R60" s="60"/>
      <c r="S60" s="80"/>
      <c r="T60" s="167" t="str">
        <f>IF(T58="","",VLOOKUP(T58,'【記載例】シフト記号表（勤務時間帯）'!$C$5:$Y$46,23,FALSE))</f>
        <v/>
      </c>
      <c r="U60" s="168" t="str">
        <f>IF(U58="","",VLOOKUP(U58,'【記載例】シフト記号表（勤務時間帯）'!$C$5:$Y$46,23,FALSE))</f>
        <v/>
      </c>
      <c r="V60" s="168" t="str">
        <f>IF(V58="","",VLOOKUP(V58,'【記載例】シフト記号表（勤務時間帯）'!$C$5:$Y$46,23,FALSE))</f>
        <v/>
      </c>
      <c r="W60" s="168" t="str">
        <f>IF(W58="","",VLOOKUP(W58,'【記載例】シフト記号表（勤務時間帯）'!$C$5:$Y$46,23,FALSE))</f>
        <v/>
      </c>
      <c r="X60" s="168" t="str">
        <f>IF(X58="","",VLOOKUP(X58,'【記載例】シフト記号表（勤務時間帯）'!$C$5:$Y$46,23,FALSE))</f>
        <v/>
      </c>
      <c r="Y60" s="168" t="str">
        <f>IF(Y58="","",VLOOKUP(Y58,'【記載例】シフト記号表（勤務時間帯）'!$C$5:$Y$46,23,FALSE))</f>
        <v/>
      </c>
      <c r="Z60" s="169" t="str">
        <f>IF(Z58="","",VLOOKUP(Z58,'【記載例】シフト記号表（勤務時間帯）'!$C$5:$Y$46,23,FALSE))</f>
        <v/>
      </c>
      <c r="AA60" s="167" t="str">
        <f>IF(AA58="","",VLOOKUP(AA58,'【記載例】シフト記号表（勤務時間帯）'!$C$5:$Y$46,23,FALSE))</f>
        <v/>
      </c>
      <c r="AB60" s="168" t="str">
        <f>IF(AB58="","",VLOOKUP(AB58,'【記載例】シフト記号表（勤務時間帯）'!$C$5:$Y$46,23,FALSE))</f>
        <v/>
      </c>
      <c r="AC60" s="168" t="str">
        <f>IF(AC58="","",VLOOKUP(AC58,'【記載例】シフト記号表（勤務時間帯）'!$C$5:$Y$46,23,FALSE))</f>
        <v/>
      </c>
      <c r="AD60" s="168" t="str">
        <f>IF(AD58="","",VLOOKUP(AD58,'【記載例】シフト記号表（勤務時間帯）'!$C$5:$Y$46,23,FALSE))</f>
        <v/>
      </c>
      <c r="AE60" s="168" t="str">
        <f>IF(AE58="","",VLOOKUP(AE58,'【記載例】シフト記号表（勤務時間帯）'!$C$5:$Y$46,23,FALSE))</f>
        <v/>
      </c>
      <c r="AF60" s="168" t="str">
        <f>IF(AF58="","",VLOOKUP(AF58,'【記載例】シフト記号表（勤務時間帯）'!$C$5:$Y$46,23,FALSE))</f>
        <v/>
      </c>
      <c r="AG60" s="169" t="str">
        <f>IF(AG58="","",VLOOKUP(AG58,'【記載例】シフト記号表（勤務時間帯）'!$C$5:$Y$46,23,FALSE))</f>
        <v/>
      </c>
      <c r="AH60" s="167" t="str">
        <f>IF(AH58="","",VLOOKUP(AH58,'【記載例】シフト記号表（勤務時間帯）'!$C$5:$Y$46,23,FALSE))</f>
        <v/>
      </c>
      <c r="AI60" s="168" t="str">
        <f>IF(AI58="","",VLOOKUP(AI58,'【記載例】シフト記号表（勤務時間帯）'!$C$5:$Y$46,23,FALSE))</f>
        <v/>
      </c>
      <c r="AJ60" s="168" t="str">
        <f>IF(AJ58="","",VLOOKUP(AJ58,'【記載例】シフト記号表（勤務時間帯）'!$C$5:$Y$46,23,FALSE))</f>
        <v/>
      </c>
      <c r="AK60" s="168" t="str">
        <f>IF(AK58="","",VLOOKUP(AK58,'【記載例】シフト記号表（勤務時間帯）'!$C$5:$Y$46,23,FALSE))</f>
        <v/>
      </c>
      <c r="AL60" s="168" t="str">
        <f>IF(AL58="","",VLOOKUP(AL58,'【記載例】シフト記号表（勤務時間帯）'!$C$5:$Y$46,23,FALSE))</f>
        <v/>
      </c>
      <c r="AM60" s="168" t="str">
        <f>IF(AM58="","",VLOOKUP(AM58,'【記載例】シフト記号表（勤務時間帯）'!$C$5:$Y$46,23,FALSE))</f>
        <v/>
      </c>
      <c r="AN60" s="169" t="str">
        <f>IF(AN58="","",VLOOKUP(AN58,'【記載例】シフト記号表（勤務時間帯）'!$C$5:$Y$46,23,FALSE))</f>
        <v/>
      </c>
      <c r="AO60" s="167" t="str">
        <f>IF(AO58="","",VLOOKUP(AO58,'【記載例】シフト記号表（勤務時間帯）'!$C$5:$Y$46,23,FALSE))</f>
        <v/>
      </c>
      <c r="AP60" s="168" t="str">
        <f>IF(AP58="","",VLOOKUP(AP58,'【記載例】シフト記号表（勤務時間帯）'!$C$5:$Y$46,23,FALSE))</f>
        <v/>
      </c>
      <c r="AQ60" s="168" t="str">
        <f>IF(AQ58="","",VLOOKUP(AQ58,'【記載例】シフト記号表（勤務時間帯）'!$C$5:$Y$46,23,FALSE))</f>
        <v/>
      </c>
      <c r="AR60" s="168" t="str">
        <f>IF(AR58="","",VLOOKUP(AR58,'【記載例】シフト記号表（勤務時間帯）'!$C$5:$Y$46,23,FALSE))</f>
        <v/>
      </c>
      <c r="AS60" s="168" t="str">
        <f>IF(AS58="","",VLOOKUP(AS58,'【記載例】シフト記号表（勤務時間帯）'!$C$5:$Y$46,23,FALSE))</f>
        <v/>
      </c>
      <c r="AT60" s="168" t="str">
        <f>IF(AT58="","",VLOOKUP(AT58,'【記載例】シフト記号表（勤務時間帯）'!$C$5:$Y$46,23,FALSE))</f>
        <v/>
      </c>
      <c r="AU60" s="169" t="str">
        <f>IF(AU58="","",VLOOKUP(AU58,'【記載例】シフト記号表（勤務時間帯）'!$C$5:$Y$46,23,FALSE))</f>
        <v/>
      </c>
      <c r="AV60" s="167" t="str">
        <f>IF(AV58="","",VLOOKUP(AV58,'【記載例】シフト記号表（勤務時間帯）'!$C$5:$Y$46,23,FALSE))</f>
        <v/>
      </c>
      <c r="AW60" s="168" t="str">
        <f>IF(AW58="","",VLOOKUP(AW58,'【記載例】シフト記号表（勤務時間帯）'!$C$5:$Y$46,23,FALSE))</f>
        <v/>
      </c>
      <c r="AX60" s="170" t="str">
        <f>IF(AX58="","",VLOOKUP(AX58,'【記載例】シフト記号表（勤務時間帯）'!$C$5:$Y$46,23,FALSE))</f>
        <v/>
      </c>
      <c r="AY60" s="260">
        <f>IF($BB$3="計画",SUM(T60:AU60),IF($BB$3="実績",SUM(T60:AX60),""))</f>
        <v>0</v>
      </c>
      <c r="AZ60" s="261"/>
      <c r="BA60" s="262">
        <f>IF($BB$3="計画",AY60/4,IF($BB$3="実績",(AY60/($BB$7/7)),""))</f>
        <v>0</v>
      </c>
      <c r="BB60" s="263"/>
      <c r="BC60" s="282"/>
      <c r="BD60" s="283"/>
      <c r="BE60" s="283"/>
      <c r="BF60" s="283"/>
      <c r="BG60" s="284"/>
    </row>
    <row r="61" spans="2:59" ht="20.25" customHeight="1" x14ac:dyDescent="0.4">
      <c r="B61" s="71"/>
      <c r="C61" s="248"/>
      <c r="D61" s="249"/>
      <c r="E61" s="250"/>
      <c r="F61" s="188"/>
      <c r="G61" s="264"/>
      <c r="H61" s="251"/>
      <c r="I61" s="249"/>
      <c r="J61" s="249"/>
      <c r="K61" s="250"/>
      <c r="L61" s="267"/>
      <c r="M61" s="243"/>
      <c r="N61" s="268"/>
      <c r="O61" s="25" t="s">
        <v>18</v>
      </c>
      <c r="P61" s="32"/>
      <c r="Q61" s="32"/>
      <c r="R61" s="20"/>
      <c r="S61" s="79"/>
      <c r="T61" s="191"/>
      <c r="U61" s="194"/>
      <c r="V61" s="194"/>
      <c r="W61" s="194"/>
      <c r="X61" s="194"/>
      <c r="Y61" s="194"/>
      <c r="Z61" s="193"/>
      <c r="AA61" s="191"/>
      <c r="AB61" s="194"/>
      <c r="AC61" s="194"/>
      <c r="AD61" s="194"/>
      <c r="AE61" s="194"/>
      <c r="AF61" s="194"/>
      <c r="AG61" s="193"/>
      <c r="AH61" s="191"/>
      <c r="AI61" s="194"/>
      <c r="AJ61" s="194"/>
      <c r="AK61" s="194"/>
      <c r="AL61" s="194"/>
      <c r="AM61" s="194"/>
      <c r="AN61" s="193"/>
      <c r="AO61" s="191"/>
      <c r="AP61" s="194"/>
      <c r="AQ61" s="194"/>
      <c r="AR61" s="194"/>
      <c r="AS61" s="194"/>
      <c r="AT61" s="194"/>
      <c r="AU61" s="193"/>
      <c r="AV61" s="191"/>
      <c r="AW61" s="194"/>
      <c r="AX61" s="195"/>
      <c r="AY61" s="274"/>
      <c r="AZ61" s="275"/>
      <c r="BA61" s="276"/>
      <c r="BB61" s="277"/>
      <c r="BC61" s="242"/>
      <c r="BD61" s="243"/>
      <c r="BE61" s="243"/>
      <c r="BF61" s="243"/>
      <c r="BG61" s="244"/>
    </row>
    <row r="62" spans="2:59" ht="20.25" customHeight="1" x14ac:dyDescent="0.4">
      <c r="B62" s="69">
        <f>B59+1</f>
        <v>15</v>
      </c>
      <c r="C62" s="248"/>
      <c r="D62" s="249"/>
      <c r="E62" s="250"/>
      <c r="F62" s="188"/>
      <c r="G62" s="265"/>
      <c r="H62" s="251"/>
      <c r="I62" s="249"/>
      <c r="J62" s="249"/>
      <c r="K62" s="250"/>
      <c r="L62" s="269"/>
      <c r="M62" s="246"/>
      <c r="N62" s="270"/>
      <c r="O62" s="27" t="s">
        <v>86</v>
      </c>
      <c r="P62" s="28"/>
      <c r="Q62" s="28"/>
      <c r="R62" s="23"/>
      <c r="S62" s="74"/>
      <c r="T62" s="163" t="str">
        <f>IF(T61="","",VLOOKUP(T61,'【記載例】シフト記号表（勤務時間帯）'!$C$5:$W$46,21,FALSE))</f>
        <v/>
      </c>
      <c r="U62" s="164" t="str">
        <f>IF(U61="","",VLOOKUP(U61,'【記載例】シフト記号表（勤務時間帯）'!$C$5:$W$46,21,FALSE))</f>
        <v/>
      </c>
      <c r="V62" s="164" t="str">
        <f>IF(V61="","",VLOOKUP(V61,'【記載例】シフト記号表（勤務時間帯）'!$C$5:$W$46,21,FALSE))</f>
        <v/>
      </c>
      <c r="W62" s="164" t="str">
        <f>IF(W61="","",VLOOKUP(W61,'【記載例】シフト記号表（勤務時間帯）'!$C$5:$W$46,21,FALSE))</f>
        <v/>
      </c>
      <c r="X62" s="164" t="str">
        <f>IF(X61="","",VLOOKUP(X61,'【記載例】シフト記号表（勤務時間帯）'!$C$5:$W$46,21,FALSE))</f>
        <v/>
      </c>
      <c r="Y62" s="164" t="str">
        <f>IF(Y61="","",VLOOKUP(Y61,'【記載例】シフト記号表（勤務時間帯）'!$C$5:$W$46,21,FALSE))</f>
        <v/>
      </c>
      <c r="Z62" s="165" t="str">
        <f>IF(Z61="","",VLOOKUP(Z61,'【記載例】シフト記号表（勤務時間帯）'!$C$5:$W$46,21,FALSE))</f>
        <v/>
      </c>
      <c r="AA62" s="163" t="str">
        <f>IF(AA61="","",VLOOKUP(AA61,'【記載例】シフト記号表（勤務時間帯）'!$C$5:$W$46,21,FALSE))</f>
        <v/>
      </c>
      <c r="AB62" s="164" t="str">
        <f>IF(AB61="","",VLOOKUP(AB61,'【記載例】シフト記号表（勤務時間帯）'!$C$5:$W$46,21,FALSE))</f>
        <v/>
      </c>
      <c r="AC62" s="164" t="str">
        <f>IF(AC61="","",VLOOKUP(AC61,'【記載例】シフト記号表（勤務時間帯）'!$C$5:$W$46,21,FALSE))</f>
        <v/>
      </c>
      <c r="AD62" s="164" t="str">
        <f>IF(AD61="","",VLOOKUP(AD61,'【記載例】シフト記号表（勤務時間帯）'!$C$5:$W$46,21,FALSE))</f>
        <v/>
      </c>
      <c r="AE62" s="164" t="str">
        <f>IF(AE61="","",VLOOKUP(AE61,'【記載例】シフト記号表（勤務時間帯）'!$C$5:$W$46,21,FALSE))</f>
        <v/>
      </c>
      <c r="AF62" s="164" t="str">
        <f>IF(AF61="","",VLOOKUP(AF61,'【記載例】シフト記号表（勤務時間帯）'!$C$5:$W$46,21,FALSE))</f>
        <v/>
      </c>
      <c r="AG62" s="165" t="str">
        <f>IF(AG61="","",VLOOKUP(AG61,'【記載例】シフト記号表（勤務時間帯）'!$C$5:$W$46,21,FALSE))</f>
        <v/>
      </c>
      <c r="AH62" s="163" t="str">
        <f>IF(AH61="","",VLOOKUP(AH61,'【記載例】シフト記号表（勤務時間帯）'!$C$5:$W$46,21,FALSE))</f>
        <v/>
      </c>
      <c r="AI62" s="164" t="str">
        <f>IF(AI61="","",VLOOKUP(AI61,'【記載例】シフト記号表（勤務時間帯）'!$C$5:$W$46,21,FALSE))</f>
        <v/>
      </c>
      <c r="AJ62" s="164" t="str">
        <f>IF(AJ61="","",VLOOKUP(AJ61,'【記載例】シフト記号表（勤務時間帯）'!$C$5:$W$46,21,FALSE))</f>
        <v/>
      </c>
      <c r="AK62" s="164" t="str">
        <f>IF(AK61="","",VLOOKUP(AK61,'【記載例】シフト記号表（勤務時間帯）'!$C$5:$W$46,21,FALSE))</f>
        <v/>
      </c>
      <c r="AL62" s="164" t="str">
        <f>IF(AL61="","",VLOOKUP(AL61,'【記載例】シフト記号表（勤務時間帯）'!$C$5:$W$46,21,FALSE))</f>
        <v/>
      </c>
      <c r="AM62" s="164" t="str">
        <f>IF(AM61="","",VLOOKUP(AM61,'【記載例】シフト記号表（勤務時間帯）'!$C$5:$W$46,21,FALSE))</f>
        <v/>
      </c>
      <c r="AN62" s="165" t="str">
        <f>IF(AN61="","",VLOOKUP(AN61,'【記載例】シフト記号表（勤務時間帯）'!$C$5:$W$46,21,FALSE))</f>
        <v/>
      </c>
      <c r="AO62" s="163" t="str">
        <f>IF(AO61="","",VLOOKUP(AO61,'【記載例】シフト記号表（勤務時間帯）'!$C$5:$W$46,21,FALSE))</f>
        <v/>
      </c>
      <c r="AP62" s="164" t="str">
        <f>IF(AP61="","",VLOOKUP(AP61,'【記載例】シフト記号表（勤務時間帯）'!$C$5:$W$46,21,FALSE))</f>
        <v/>
      </c>
      <c r="AQ62" s="164" t="str">
        <f>IF(AQ61="","",VLOOKUP(AQ61,'【記載例】シフト記号表（勤務時間帯）'!$C$5:$W$46,21,FALSE))</f>
        <v/>
      </c>
      <c r="AR62" s="164" t="str">
        <f>IF(AR61="","",VLOOKUP(AR61,'【記載例】シフト記号表（勤務時間帯）'!$C$5:$W$46,21,FALSE))</f>
        <v/>
      </c>
      <c r="AS62" s="164" t="str">
        <f>IF(AS61="","",VLOOKUP(AS61,'【記載例】シフト記号表（勤務時間帯）'!$C$5:$W$46,21,FALSE))</f>
        <v/>
      </c>
      <c r="AT62" s="164" t="str">
        <f>IF(AT61="","",VLOOKUP(AT61,'【記載例】シフト記号表（勤務時間帯）'!$C$5:$W$46,21,FALSE))</f>
        <v/>
      </c>
      <c r="AU62" s="165" t="str">
        <f>IF(AU61="","",VLOOKUP(AU61,'【記載例】シフト記号表（勤務時間帯）'!$C$5:$W$46,21,FALSE))</f>
        <v/>
      </c>
      <c r="AV62" s="163" t="str">
        <f>IF(AV61="","",VLOOKUP(AV61,'【記載例】シフト記号表（勤務時間帯）'!$C$5:$W$46,21,FALSE))</f>
        <v/>
      </c>
      <c r="AW62" s="164" t="str">
        <f>IF(AW61="","",VLOOKUP(AW61,'【記載例】シフト記号表（勤務時間帯）'!$C$5:$W$46,21,FALSE))</f>
        <v/>
      </c>
      <c r="AX62" s="166" t="str">
        <f>IF(AX61="","",VLOOKUP(AX61,'【記載例】シフト記号表（勤務時間帯）'!$C$5:$W$46,21,FALSE))</f>
        <v/>
      </c>
      <c r="AY62" s="252">
        <f>IF($BB$3="計画",SUM(T62:AU62),IF($BB$3="実績",SUM(T62:AX62),""))</f>
        <v>0</v>
      </c>
      <c r="AZ62" s="253"/>
      <c r="BA62" s="254">
        <f>IF($BB$3="計画",AY62/4,IF($BB$3="実績",(AY62/($BB$7/7)),""))</f>
        <v>0</v>
      </c>
      <c r="BB62" s="255"/>
      <c r="BC62" s="245"/>
      <c r="BD62" s="246"/>
      <c r="BE62" s="246"/>
      <c r="BF62" s="246"/>
      <c r="BG62" s="247"/>
    </row>
    <row r="63" spans="2:59" ht="20.25" customHeight="1" x14ac:dyDescent="0.4">
      <c r="B63" s="70"/>
      <c r="C63" s="285"/>
      <c r="D63" s="286"/>
      <c r="E63" s="287"/>
      <c r="F63" s="189">
        <f>C62</f>
        <v>0</v>
      </c>
      <c r="G63" s="289"/>
      <c r="H63" s="288"/>
      <c r="I63" s="286"/>
      <c r="J63" s="286"/>
      <c r="K63" s="287"/>
      <c r="L63" s="290"/>
      <c r="M63" s="283"/>
      <c r="N63" s="291"/>
      <c r="O63" s="58" t="s">
        <v>87</v>
      </c>
      <c r="P63" s="59"/>
      <c r="Q63" s="59"/>
      <c r="R63" s="60"/>
      <c r="S63" s="80"/>
      <c r="T63" s="167" t="str">
        <f>IF(T61="","",VLOOKUP(T61,'【記載例】シフト記号表（勤務時間帯）'!$C$5:$Y$46,23,FALSE))</f>
        <v/>
      </c>
      <c r="U63" s="168" t="str">
        <f>IF(U61="","",VLOOKUP(U61,'【記載例】シフト記号表（勤務時間帯）'!$C$5:$Y$46,23,FALSE))</f>
        <v/>
      </c>
      <c r="V63" s="168" t="str">
        <f>IF(V61="","",VLOOKUP(V61,'【記載例】シフト記号表（勤務時間帯）'!$C$5:$Y$46,23,FALSE))</f>
        <v/>
      </c>
      <c r="W63" s="168" t="str">
        <f>IF(W61="","",VLOOKUP(W61,'【記載例】シフト記号表（勤務時間帯）'!$C$5:$Y$46,23,FALSE))</f>
        <v/>
      </c>
      <c r="X63" s="168" t="str">
        <f>IF(X61="","",VLOOKUP(X61,'【記載例】シフト記号表（勤務時間帯）'!$C$5:$Y$46,23,FALSE))</f>
        <v/>
      </c>
      <c r="Y63" s="168" t="str">
        <f>IF(Y61="","",VLOOKUP(Y61,'【記載例】シフト記号表（勤務時間帯）'!$C$5:$Y$46,23,FALSE))</f>
        <v/>
      </c>
      <c r="Z63" s="169" t="str">
        <f>IF(Z61="","",VLOOKUP(Z61,'【記載例】シフト記号表（勤務時間帯）'!$C$5:$Y$46,23,FALSE))</f>
        <v/>
      </c>
      <c r="AA63" s="167" t="str">
        <f>IF(AA61="","",VLOOKUP(AA61,'【記載例】シフト記号表（勤務時間帯）'!$C$5:$Y$46,23,FALSE))</f>
        <v/>
      </c>
      <c r="AB63" s="168" t="str">
        <f>IF(AB61="","",VLOOKUP(AB61,'【記載例】シフト記号表（勤務時間帯）'!$C$5:$Y$46,23,FALSE))</f>
        <v/>
      </c>
      <c r="AC63" s="168" t="str">
        <f>IF(AC61="","",VLOOKUP(AC61,'【記載例】シフト記号表（勤務時間帯）'!$C$5:$Y$46,23,FALSE))</f>
        <v/>
      </c>
      <c r="AD63" s="168" t="str">
        <f>IF(AD61="","",VLOOKUP(AD61,'【記載例】シフト記号表（勤務時間帯）'!$C$5:$Y$46,23,FALSE))</f>
        <v/>
      </c>
      <c r="AE63" s="168" t="str">
        <f>IF(AE61="","",VLOOKUP(AE61,'【記載例】シフト記号表（勤務時間帯）'!$C$5:$Y$46,23,FALSE))</f>
        <v/>
      </c>
      <c r="AF63" s="168" t="str">
        <f>IF(AF61="","",VLOOKUP(AF61,'【記載例】シフト記号表（勤務時間帯）'!$C$5:$Y$46,23,FALSE))</f>
        <v/>
      </c>
      <c r="AG63" s="169" t="str">
        <f>IF(AG61="","",VLOOKUP(AG61,'【記載例】シフト記号表（勤務時間帯）'!$C$5:$Y$46,23,FALSE))</f>
        <v/>
      </c>
      <c r="AH63" s="167" t="str">
        <f>IF(AH61="","",VLOOKUP(AH61,'【記載例】シフト記号表（勤務時間帯）'!$C$5:$Y$46,23,FALSE))</f>
        <v/>
      </c>
      <c r="AI63" s="168" t="str">
        <f>IF(AI61="","",VLOOKUP(AI61,'【記載例】シフト記号表（勤務時間帯）'!$C$5:$Y$46,23,FALSE))</f>
        <v/>
      </c>
      <c r="AJ63" s="168" t="str">
        <f>IF(AJ61="","",VLOOKUP(AJ61,'【記載例】シフト記号表（勤務時間帯）'!$C$5:$Y$46,23,FALSE))</f>
        <v/>
      </c>
      <c r="AK63" s="168" t="str">
        <f>IF(AK61="","",VLOOKUP(AK61,'【記載例】シフト記号表（勤務時間帯）'!$C$5:$Y$46,23,FALSE))</f>
        <v/>
      </c>
      <c r="AL63" s="168" t="str">
        <f>IF(AL61="","",VLOOKUP(AL61,'【記載例】シフト記号表（勤務時間帯）'!$C$5:$Y$46,23,FALSE))</f>
        <v/>
      </c>
      <c r="AM63" s="168" t="str">
        <f>IF(AM61="","",VLOOKUP(AM61,'【記載例】シフト記号表（勤務時間帯）'!$C$5:$Y$46,23,FALSE))</f>
        <v/>
      </c>
      <c r="AN63" s="169" t="str">
        <f>IF(AN61="","",VLOOKUP(AN61,'【記載例】シフト記号表（勤務時間帯）'!$C$5:$Y$46,23,FALSE))</f>
        <v/>
      </c>
      <c r="AO63" s="167" t="str">
        <f>IF(AO61="","",VLOOKUP(AO61,'【記載例】シフト記号表（勤務時間帯）'!$C$5:$Y$46,23,FALSE))</f>
        <v/>
      </c>
      <c r="AP63" s="168" t="str">
        <f>IF(AP61="","",VLOOKUP(AP61,'【記載例】シフト記号表（勤務時間帯）'!$C$5:$Y$46,23,FALSE))</f>
        <v/>
      </c>
      <c r="AQ63" s="168" t="str">
        <f>IF(AQ61="","",VLOOKUP(AQ61,'【記載例】シフト記号表（勤務時間帯）'!$C$5:$Y$46,23,FALSE))</f>
        <v/>
      </c>
      <c r="AR63" s="168" t="str">
        <f>IF(AR61="","",VLOOKUP(AR61,'【記載例】シフト記号表（勤務時間帯）'!$C$5:$Y$46,23,FALSE))</f>
        <v/>
      </c>
      <c r="AS63" s="168" t="str">
        <f>IF(AS61="","",VLOOKUP(AS61,'【記載例】シフト記号表（勤務時間帯）'!$C$5:$Y$46,23,FALSE))</f>
        <v/>
      </c>
      <c r="AT63" s="168" t="str">
        <f>IF(AT61="","",VLOOKUP(AT61,'【記載例】シフト記号表（勤務時間帯）'!$C$5:$Y$46,23,FALSE))</f>
        <v/>
      </c>
      <c r="AU63" s="169" t="str">
        <f>IF(AU61="","",VLOOKUP(AU61,'【記載例】シフト記号表（勤務時間帯）'!$C$5:$Y$46,23,FALSE))</f>
        <v/>
      </c>
      <c r="AV63" s="167" t="str">
        <f>IF(AV61="","",VLOOKUP(AV61,'【記載例】シフト記号表（勤務時間帯）'!$C$5:$Y$46,23,FALSE))</f>
        <v/>
      </c>
      <c r="AW63" s="168" t="str">
        <f>IF(AW61="","",VLOOKUP(AW61,'【記載例】シフト記号表（勤務時間帯）'!$C$5:$Y$46,23,FALSE))</f>
        <v/>
      </c>
      <c r="AX63" s="170" t="str">
        <f>IF(AX61="","",VLOOKUP(AX61,'【記載例】シフト記号表（勤務時間帯）'!$C$5:$Y$46,23,FALSE))</f>
        <v/>
      </c>
      <c r="AY63" s="260">
        <f>IF($BB$3="計画",SUM(T63:AU63),IF($BB$3="実績",SUM(T63:AX63),""))</f>
        <v>0</v>
      </c>
      <c r="AZ63" s="261"/>
      <c r="BA63" s="262">
        <f>IF($BB$3="計画",AY63/4,IF($BB$3="実績",(AY63/($BB$7/7)),""))</f>
        <v>0</v>
      </c>
      <c r="BB63" s="263"/>
      <c r="BC63" s="282"/>
      <c r="BD63" s="283"/>
      <c r="BE63" s="283"/>
      <c r="BF63" s="283"/>
      <c r="BG63" s="284"/>
    </row>
    <row r="64" spans="2:59" ht="20.25" customHeight="1" x14ac:dyDescent="0.4">
      <c r="B64" s="71"/>
      <c r="C64" s="248"/>
      <c r="D64" s="249"/>
      <c r="E64" s="250"/>
      <c r="F64" s="188"/>
      <c r="G64" s="264"/>
      <c r="H64" s="251"/>
      <c r="I64" s="249"/>
      <c r="J64" s="249"/>
      <c r="K64" s="250"/>
      <c r="L64" s="267"/>
      <c r="M64" s="243"/>
      <c r="N64" s="268"/>
      <c r="O64" s="61" t="s">
        <v>18</v>
      </c>
      <c r="P64" s="62"/>
      <c r="Q64" s="62"/>
      <c r="R64" s="63"/>
      <c r="S64" s="81"/>
      <c r="T64" s="191"/>
      <c r="U64" s="194"/>
      <c r="V64" s="194"/>
      <c r="W64" s="194"/>
      <c r="X64" s="194"/>
      <c r="Y64" s="194"/>
      <c r="Z64" s="193"/>
      <c r="AA64" s="191"/>
      <c r="AB64" s="194"/>
      <c r="AC64" s="194"/>
      <c r="AD64" s="194"/>
      <c r="AE64" s="194"/>
      <c r="AF64" s="194"/>
      <c r="AG64" s="193"/>
      <c r="AH64" s="191"/>
      <c r="AI64" s="194"/>
      <c r="AJ64" s="194"/>
      <c r="AK64" s="194"/>
      <c r="AL64" s="194"/>
      <c r="AM64" s="194"/>
      <c r="AN64" s="193"/>
      <c r="AO64" s="191"/>
      <c r="AP64" s="194"/>
      <c r="AQ64" s="194"/>
      <c r="AR64" s="194"/>
      <c r="AS64" s="194"/>
      <c r="AT64" s="194"/>
      <c r="AU64" s="193"/>
      <c r="AV64" s="191"/>
      <c r="AW64" s="194"/>
      <c r="AX64" s="195"/>
      <c r="AY64" s="274"/>
      <c r="AZ64" s="275"/>
      <c r="BA64" s="276"/>
      <c r="BB64" s="277"/>
      <c r="BC64" s="242"/>
      <c r="BD64" s="243"/>
      <c r="BE64" s="243"/>
      <c r="BF64" s="243"/>
      <c r="BG64" s="244"/>
    </row>
    <row r="65" spans="2:59" ht="20.25" customHeight="1" x14ac:dyDescent="0.4">
      <c r="B65" s="69">
        <f>B62+1</f>
        <v>16</v>
      </c>
      <c r="C65" s="248"/>
      <c r="D65" s="249"/>
      <c r="E65" s="250"/>
      <c r="F65" s="188"/>
      <c r="G65" s="265"/>
      <c r="H65" s="251"/>
      <c r="I65" s="249"/>
      <c r="J65" s="249"/>
      <c r="K65" s="250"/>
      <c r="L65" s="269"/>
      <c r="M65" s="246"/>
      <c r="N65" s="270"/>
      <c r="O65" s="27" t="s">
        <v>86</v>
      </c>
      <c r="P65" s="28"/>
      <c r="Q65" s="28"/>
      <c r="R65" s="23"/>
      <c r="S65" s="74"/>
      <c r="T65" s="163" t="str">
        <f>IF(T64="","",VLOOKUP(T64,'【記載例】シフト記号表（勤務時間帯）'!$C$5:$W$46,21,FALSE))</f>
        <v/>
      </c>
      <c r="U65" s="164" t="str">
        <f>IF(U64="","",VLOOKUP(U64,'【記載例】シフト記号表（勤務時間帯）'!$C$5:$W$46,21,FALSE))</f>
        <v/>
      </c>
      <c r="V65" s="164" t="str">
        <f>IF(V64="","",VLOOKUP(V64,'【記載例】シフト記号表（勤務時間帯）'!$C$5:$W$46,21,FALSE))</f>
        <v/>
      </c>
      <c r="W65" s="164" t="str">
        <f>IF(W64="","",VLOOKUP(W64,'【記載例】シフト記号表（勤務時間帯）'!$C$5:$W$46,21,FALSE))</f>
        <v/>
      </c>
      <c r="X65" s="164" t="str">
        <f>IF(X64="","",VLOOKUP(X64,'【記載例】シフト記号表（勤務時間帯）'!$C$5:$W$46,21,FALSE))</f>
        <v/>
      </c>
      <c r="Y65" s="164" t="str">
        <f>IF(Y64="","",VLOOKUP(Y64,'【記載例】シフト記号表（勤務時間帯）'!$C$5:$W$46,21,FALSE))</f>
        <v/>
      </c>
      <c r="Z65" s="165" t="str">
        <f>IF(Z64="","",VLOOKUP(Z64,'【記載例】シフト記号表（勤務時間帯）'!$C$5:$W$46,21,FALSE))</f>
        <v/>
      </c>
      <c r="AA65" s="163" t="str">
        <f>IF(AA64="","",VLOOKUP(AA64,'【記載例】シフト記号表（勤務時間帯）'!$C$5:$W$46,21,FALSE))</f>
        <v/>
      </c>
      <c r="AB65" s="164" t="str">
        <f>IF(AB64="","",VLOOKUP(AB64,'【記載例】シフト記号表（勤務時間帯）'!$C$5:$W$46,21,FALSE))</f>
        <v/>
      </c>
      <c r="AC65" s="164" t="str">
        <f>IF(AC64="","",VLOOKUP(AC64,'【記載例】シフト記号表（勤務時間帯）'!$C$5:$W$46,21,FALSE))</f>
        <v/>
      </c>
      <c r="AD65" s="164" t="str">
        <f>IF(AD64="","",VLOOKUP(AD64,'【記載例】シフト記号表（勤務時間帯）'!$C$5:$W$46,21,FALSE))</f>
        <v/>
      </c>
      <c r="AE65" s="164" t="str">
        <f>IF(AE64="","",VLOOKUP(AE64,'【記載例】シフト記号表（勤務時間帯）'!$C$5:$W$46,21,FALSE))</f>
        <v/>
      </c>
      <c r="AF65" s="164" t="str">
        <f>IF(AF64="","",VLOOKUP(AF64,'【記載例】シフト記号表（勤務時間帯）'!$C$5:$W$46,21,FALSE))</f>
        <v/>
      </c>
      <c r="AG65" s="165" t="str">
        <f>IF(AG64="","",VLOOKUP(AG64,'【記載例】シフト記号表（勤務時間帯）'!$C$5:$W$46,21,FALSE))</f>
        <v/>
      </c>
      <c r="AH65" s="163" t="str">
        <f>IF(AH64="","",VLOOKUP(AH64,'【記載例】シフト記号表（勤務時間帯）'!$C$5:$W$46,21,FALSE))</f>
        <v/>
      </c>
      <c r="AI65" s="164" t="str">
        <f>IF(AI64="","",VLOOKUP(AI64,'【記載例】シフト記号表（勤務時間帯）'!$C$5:$W$46,21,FALSE))</f>
        <v/>
      </c>
      <c r="AJ65" s="164" t="str">
        <f>IF(AJ64="","",VLOOKUP(AJ64,'【記載例】シフト記号表（勤務時間帯）'!$C$5:$W$46,21,FALSE))</f>
        <v/>
      </c>
      <c r="AK65" s="164" t="str">
        <f>IF(AK64="","",VLOOKUP(AK64,'【記載例】シフト記号表（勤務時間帯）'!$C$5:$W$46,21,FALSE))</f>
        <v/>
      </c>
      <c r="AL65" s="164" t="str">
        <f>IF(AL64="","",VLOOKUP(AL64,'【記載例】シフト記号表（勤務時間帯）'!$C$5:$W$46,21,FALSE))</f>
        <v/>
      </c>
      <c r="AM65" s="164" t="str">
        <f>IF(AM64="","",VLOOKUP(AM64,'【記載例】シフト記号表（勤務時間帯）'!$C$5:$W$46,21,FALSE))</f>
        <v/>
      </c>
      <c r="AN65" s="165" t="str">
        <f>IF(AN64="","",VLOOKUP(AN64,'【記載例】シフト記号表（勤務時間帯）'!$C$5:$W$46,21,FALSE))</f>
        <v/>
      </c>
      <c r="AO65" s="163" t="str">
        <f>IF(AO64="","",VLOOKUP(AO64,'【記載例】シフト記号表（勤務時間帯）'!$C$5:$W$46,21,FALSE))</f>
        <v/>
      </c>
      <c r="AP65" s="164" t="str">
        <f>IF(AP64="","",VLOOKUP(AP64,'【記載例】シフト記号表（勤務時間帯）'!$C$5:$W$46,21,FALSE))</f>
        <v/>
      </c>
      <c r="AQ65" s="164" t="str">
        <f>IF(AQ64="","",VLOOKUP(AQ64,'【記載例】シフト記号表（勤務時間帯）'!$C$5:$W$46,21,FALSE))</f>
        <v/>
      </c>
      <c r="AR65" s="164" t="str">
        <f>IF(AR64="","",VLOOKUP(AR64,'【記載例】シフト記号表（勤務時間帯）'!$C$5:$W$46,21,FALSE))</f>
        <v/>
      </c>
      <c r="AS65" s="164" t="str">
        <f>IF(AS64="","",VLOOKUP(AS64,'【記載例】シフト記号表（勤務時間帯）'!$C$5:$W$46,21,FALSE))</f>
        <v/>
      </c>
      <c r="AT65" s="164" t="str">
        <f>IF(AT64="","",VLOOKUP(AT64,'【記載例】シフト記号表（勤務時間帯）'!$C$5:$W$46,21,FALSE))</f>
        <v/>
      </c>
      <c r="AU65" s="165" t="str">
        <f>IF(AU64="","",VLOOKUP(AU64,'【記載例】シフト記号表（勤務時間帯）'!$C$5:$W$46,21,FALSE))</f>
        <v/>
      </c>
      <c r="AV65" s="163" t="str">
        <f>IF(AV64="","",VLOOKUP(AV64,'【記載例】シフト記号表（勤務時間帯）'!$C$5:$W$46,21,FALSE))</f>
        <v/>
      </c>
      <c r="AW65" s="164" t="str">
        <f>IF(AW64="","",VLOOKUP(AW64,'【記載例】シフト記号表（勤務時間帯）'!$C$5:$W$46,21,FALSE))</f>
        <v/>
      </c>
      <c r="AX65" s="166" t="str">
        <f>IF(AX64="","",VLOOKUP(AX64,'【記載例】シフト記号表（勤務時間帯）'!$C$5:$W$46,21,FALSE))</f>
        <v/>
      </c>
      <c r="AY65" s="252">
        <f>IF($BB$3="計画",SUM(T65:AU65),IF($BB$3="実績",SUM(T65:AX65),""))</f>
        <v>0</v>
      </c>
      <c r="AZ65" s="253"/>
      <c r="BA65" s="254">
        <f>IF($BB$3="計画",AY65/4,IF($BB$3="実績",(AY65/($BB$7/7)),""))</f>
        <v>0</v>
      </c>
      <c r="BB65" s="255"/>
      <c r="BC65" s="245"/>
      <c r="BD65" s="246"/>
      <c r="BE65" s="246"/>
      <c r="BF65" s="246"/>
      <c r="BG65" s="247"/>
    </row>
    <row r="66" spans="2:59" ht="20.25" customHeight="1" thickBot="1" x14ac:dyDescent="0.45">
      <c r="B66" s="69"/>
      <c r="C66" s="256"/>
      <c r="D66" s="257"/>
      <c r="E66" s="258"/>
      <c r="F66" s="196">
        <f>C65</f>
        <v>0</v>
      </c>
      <c r="G66" s="266"/>
      <c r="H66" s="259"/>
      <c r="I66" s="257"/>
      <c r="J66" s="257"/>
      <c r="K66" s="258"/>
      <c r="L66" s="271"/>
      <c r="M66" s="272"/>
      <c r="N66" s="273"/>
      <c r="O66" s="82" t="s">
        <v>87</v>
      </c>
      <c r="P66" s="34"/>
      <c r="Q66" s="34"/>
      <c r="R66" s="83"/>
      <c r="S66" s="84"/>
      <c r="T66" s="167" t="str">
        <f>IF(T64="","",VLOOKUP(T64,'【記載例】シフト記号表（勤務時間帯）'!$C$5:$Y$46,23,FALSE))</f>
        <v/>
      </c>
      <c r="U66" s="168" t="str">
        <f>IF(U64="","",VLOOKUP(U64,'【記載例】シフト記号表（勤務時間帯）'!$C$5:$Y$46,23,FALSE))</f>
        <v/>
      </c>
      <c r="V66" s="168" t="str">
        <f>IF(V64="","",VLOOKUP(V64,'【記載例】シフト記号表（勤務時間帯）'!$C$5:$Y$46,23,FALSE))</f>
        <v/>
      </c>
      <c r="W66" s="168" t="str">
        <f>IF(W64="","",VLOOKUP(W64,'【記載例】シフト記号表（勤務時間帯）'!$C$5:$Y$46,23,FALSE))</f>
        <v/>
      </c>
      <c r="X66" s="168" t="str">
        <f>IF(X64="","",VLOOKUP(X64,'【記載例】シフト記号表（勤務時間帯）'!$C$5:$Y$46,23,FALSE))</f>
        <v/>
      </c>
      <c r="Y66" s="168" t="str">
        <f>IF(Y64="","",VLOOKUP(Y64,'【記載例】シフト記号表（勤務時間帯）'!$C$5:$Y$46,23,FALSE))</f>
        <v/>
      </c>
      <c r="Z66" s="169" t="str">
        <f>IF(Z64="","",VLOOKUP(Z64,'【記載例】シフト記号表（勤務時間帯）'!$C$5:$Y$46,23,FALSE))</f>
        <v/>
      </c>
      <c r="AA66" s="167" t="str">
        <f>IF(AA64="","",VLOOKUP(AA64,'【記載例】シフト記号表（勤務時間帯）'!$C$5:$Y$46,23,FALSE))</f>
        <v/>
      </c>
      <c r="AB66" s="168" t="str">
        <f>IF(AB64="","",VLOOKUP(AB64,'【記載例】シフト記号表（勤務時間帯）'!$C$5:$Y$46,23,FALSE))</f>
        <v/>
      </c>
      <c r="AC66" s="168" t="str">
        <f>IF(AC64="","",VLOOKUP(AC64,'【記載例】シフト記号表（勤務時間帯）'!$C$5:$Y$46,23,FALSE))</f>
        <v/>
      </c>
      <c r="AD66" s="168" t="str">
        <f>IF(AD64="","",VLOOKUP(AD64,'【記載例】シフト記号表（勤務時間帯）'!$C$5:$Y$46,23,FALSE))</f>
        <v/>
      </c>
      <c r="AE66" s="168" t="str">
        <f>IF(AE64="","",VLOOKUP(AE64,'【記載例】シフト記号表（勤務時間帯）'!$C$5:$Y$46,23,FALSE))</f>
        <v/>
      </c>
      <c r="AF66" s="168" t="str">
        <f>IF(AF64="","",VLOOKUP(AF64,'【記載例】シフト記号表（勤務時間帯）'!$C$5:$Y$46,23,FALSE))</f>
        <v/>
      </c>
      <c r="AG66" s="169" t="str">
        <f>IF(AG64="","",VLOOKUP(AG64,'【記載例】シフト記号表（勤務時間帯）'!$C$5:$Y$46,23,FALSE))</f>
        <v/>
      </c>
      <c r="AH66" s="167" t="str">
        <f>IF(AH64="","",VLOOKUP(AH64,'【記載例】シフト記号表（勤務時間帯）'!$C$5:$Y$46,23,FALSE))</f>
        <v/>
      </c>
      <c r="AI66" s="168" t="str">
        <f>IF(AI64="","",VLOOKUP(AI64,'【記載例】シフト記号表（勤務時間帯）'!$C$5:$Y$46,23,FALSE))</f>
        <v/>
      </c>
      <c r="AJ66" s="168" t="str">
        <f>IF(AJ64="","",VLOOKUP(AJ64,'【記載例】シフト記号表（勤務時間帯）'!$C$5:$Y$46,23,FALSE))</f>
        <v/>
      </c>
      <c r="AK66" s="168" t="str">
        <f>IF(AK64="","",VLOOKUP(AK64,'【記載例】シフト記号表（勤務時間帯）'!$C$5:$Y$46,23,FALSE))</f>
        <v/>
      </c>
      <c r="AL66" s="168" t="str">
        <f>IF(AL64="","",VLOOKUP(AL64,'【記載例】シフト記号表（勤務時間帯）'!$C$5:$Y$46,23,FALSE))</f>
        <v/>
      </c>
      <c r="AM66" s="168" t="str">
        <f>IF(AM64="","",VLOOKUP(AM64,'【記載例】シフト記号表（勤務時間帯）'!$C$5:$Y$46,23,FALSE))</f>
        <v/>
      </c>
      <c r="AN66" s="169" t="str">
        <f>IF(AN64="","",VLOOKUP(AN64,'【記載例】シフト記号表（勤務時間帯）'!$C$5:$Y$46,23,FALSE))</f>
        <v/>
      </c>
      <c r="AO66" s="167" t="str">
        <f>IF(AO64="","",VLOOKUP(AO64,'【記載例】シフト記号表（勤務時間帯）'!$C$5:$Y$46,23,FALSE))</f>
        <v/>
      </c>
      <c r="AP66" s="168" t="str">
        <f>IF(AP64="","",VLOOKUP(AP64,'【記載例】シフト記号表（勤務時間帯）'!$C$5:$Y$46,23,FALSE))</f>
        <v/>
      </c>
      <c r="AQ66" s="168" t="str">
        <f>IF(AQ64="","",VLOOKUP(AQ64,'【記載例】シフト記号表（勤務時間帯）'!$C$5:$Y$46,23,FALSE))</f>
        <v/>
      </c>
      <c r="AR66" s="168" t="str">
        <f>IF(AR64="","",VLOOKUP(AR64,'【記載例】シフト記号表（勤務時間帯）'!$C$5:$Y$46,23,FALSE))</f>
        <v/>
      </c>
      <c r="AS66" s="168" t="str">
        <f>IF(AS64="","",VLOOKUP(AS64,'【記載例】シフト記号表（勤務時間帯）'!$C$5:$Y$46,23,FALSE))</f>
        <v/>
      </c>
      <c r="AT66" s="168" t="str">
        <f>IF(AT64="","",VLOOKUP(AT64,'【記載例】シフト記号表（勤務時間帯）'!$C$5:$Y$46,23,FALSE))</f>
        <v/>
      </c>
      <c r="AU66" s="169" t="str">
        <f>IF(AU64="","",VLOOKUP(AU64,'【記載例】シフト記号表（勤務時間帯）'!$C$5:$Y$46,23,FALSE))</f>
        <v/>
      </c>
      <c r="AV66" s="167" t="str">
        <f>IF(AV64="","",VLOOKUP(AV64,'【記載例】シフト記号表（勤務時間帯）'!$C$5:$Y$46,23,FALSE))</f>
        <v/>
      </c>
      <c r="AW66" s="168" t="str">
        <f>IF(AW64="","",VLOOKUP(AW64,'【記載例】シフト記号表（勤務時間帯）'!$C$5:$Y$46,23,FALSE))</f>
        <v/>
      </c>
      <c r="AX66" s="170" t="str">
        <f>IF(AX64="","",VLOOKUP(AX64,'【記載例】シフト記号表（勤務時間帯）'!$C$5:$Y$46,23,FALSE))</f>
        <v/>
      </c>
      <c r="AY66" s="260">
        <f>IF($BB$3="計画",SUM(T66:AU66),IF($BB$3="実績",SUM(T66:AX66),""))</f>
        <v>0</v>
      </c>
      <c r="AZ66" s="261"/>
      <c r="BA66" s="262">
        <f>IF($BB$3="計画",AY66/4,IF($BB$3="実績",(AY66/($BB$7/7)),""))</f>
        <v>0</v>
      </c>
      <c r="BB66" s="263"/>
      <c r="BC66" s="245"/>
      <c r="BD66" s="246"/>
      <c r="BE66" s="246"/>
      <c r="BF66" s="246"/>
      <c r="BG66" s="247"/>
    </row>
    <row r="67" spans="2:59" ht="20.25" customHeight="1" x14ac:dyDescent="0.4">
      <c r="B67" s="236" t="s">
        <v>126</v>
      </c>
      <c r="C67" s="237"/>
      <c r="D67" s="237"/>
      <c r="E67" s="237"/>
      <c r="F67" s="237"/>
      <c r="G67" s="237"/>
      <c r="H67" s="237"/>
      <c r="I67" s="237"/>
      <c r="J67" s="237"/>
      <c r="K67" s="237"/>
      <c r="L67" s="237"/>
      <c r="M67" s="237"/>
      <c r="N67" s="237"/>
      <c r="O67" s="237"/>
      <c r="P67" s="237"/>
      <c r="Q67" s="237"/>
      <c r="R67" s="237"/>
      <c r="S67" s="238"/>
      <c r="T67" s="209">
        <v>9</v>
      </c>
      <c r="U67" s="210">
        <v>5</v>
      </c>
      <c r="V67" s="210">
        <v>6</v>
      </c>
      <c r="W67" s="210">
        <v>7</v>
      </c>
      <c r="X67" s="210">
        <v>3</v>
      </c>
      <c r="Y67" s="210">
        <v>5</v>
      </c>
      <c r="Z67" s="211">
        <v>4</v>
      </c>
      <c r="AA67" s="212">
        <v>9</v>
      </c>
      <c r="AB67" s="210">
        <v>8</v>
      </c>
      <c r="AC67" s="210">
        <v>3</v>
      </c>
      <c r="AD67" s="210">
        <v>5</v>
      </c>
      <c r="AE67" s="210">
        <v>6</v>
      </c>
      <c r="AF67" s="210">
        <v>7</v>
      </c>
      <c r="AG67" s="211">
        <v>4</v>
      </c>
      <c r="AH67" s="212">
        <v>3</v>
      </c>
      <c r="AI67" s="210">
        <v>9</v>
      </c>
      <c r="AJ67" s="210">
        <v>6</v>
      </c>
      <c r="AK67" s="210">
        <v>7</v>
      </c>
      <c r="AL67" s="210">
        <v>8</v>
      </c>
      <c r="AM67" s="210">
        <v>9</v>
      </c>
      <c r="AN67" s="211">
        <v>4</v>
      </c>
      <c r="AO67" s="212">
        <v>7</v>
      </c>
      <c r="AP67" s="210">
        <v>5</v>
      </c>
      <c r="AQ67" s="210">
        <v>6</v>
      </c>
      <c r="AR67" s="210">
        <v>8</v>
      </c>
      <c r="AS67" s="210">
        <v>3</v>
      </c>
      <c r="AT67" s="210">
        <v>7</v>
      </c>
      <c r="AU67" s="211">
        <v>5</v>
      </c>
      <c r="AV67" s="212"/>
      <c r="AW67" s="210"/>
      <c r="AX67" s="213"/>
      <c r="AY67" s="301"/>
      <c r="AZ67" s="294"/>
      <c r="BA67" s="292"/>
      <c r="BB67" s="293"/>
      <c r="BC67" s="293"/>
      <c r="BD67" s="293"/>
      <c r="BE67" s="293"/>
      <c r="BF67" s="293"/>
      <c r="BG67" s="294"/>
    </row>
    <row r="68" spans="2:59" ht="20.25" customHeight="1" x14ac:dyDescent="0.4">
      <c r="B68" s="239" t="s">
        <v>127</v>
      </c>
      <c r="C68" s="240"/>
      <c r="D68" s="240"/>
      <c r="E68" s="240"/>
      <c r="F68" s="240"/>
      <c r="G68" s="240"/>
      <c r="H68" s="240"/>
      <c r="I68" s="240"/>
      <c r="J68" s="240"/>
      <c r="K68" s="240"/>
      <c r="L68" s="240"/>
      <c r="M68" s="240"/>
      <c r="N68" s="240"/>
      <c r="O68" s="240"/>
      <c r="P68" s="240"/>
      <c r="Q68" s="240"/>
      <c r="R68" s="240"/>
      <c r="S68" s="241"/>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02"/>
      <c r="AZ68" s="297"/>
      <c r="BA68" s="295"/>
      <c r="BB68" s="296"/>
      <c r="BC68" s="296"/>
      <c r="BD68" s="296"/>
      <c r="BE68" s="296"/>
      <c r="BF68" s="296"/>
      <c r="BG68" s="297"/>
    </row>
    <row r="69" spans="2:59" ht="20.25" customHeight="1" x14ac:dyDescent="0.4">
      <c r="B69" s="239" t="s">
        <v>203</v>
      </c>
      <c r="C69" s="240"/>
      <c r="D69" s="240"/>
      <c r="E69" s="240"/>
      <c r="F69" s="240"/>
      <c r="G69" s="240"/>
      <c r="H69" s="240"/>
      <c r="I69" s="240"/>
      <c r="J69" s="240"/>
      <c r="K69" s="240"/>
      <c r="L69" s="240"/>
      <c r="M69" s="240"/>
      <c r="N69" s="240"/>
      <c r="O69" s="240"/>
      <c r="P69" s="240"/>
      <c r="Q69" s="240"/>
      <c r="R69" s="240"/>
      <c r="S69" s="241"/>
      <c r="T69" s="214">
        <v>9</v>
      </c>
      <c r="U69" s="215">
        <v>9</v>
      </c>
      <c r="V69" s="215">
        <v>9</v>
      </c>
      <c r="W69" s="215">
        <v>9</v>
      </c>
      <c r="X69" s="215">
        <v>9</v>
      </c>
      <c r="Y69" s="215">
        <v>9</v>
      </c>
      <c r="Z69" s="219">
        <v>9</v>
      </c>
      <c r="AA69" s="220">
        <v>9</v>
      </c>
      <c r="AB69" s="215">
        <v>9</v>
      </c>
      <c r="AC69" s="215">
        <v>9</v>
      </c>
      <c r="AD69" s="215">
        <v>9</v>
      </c>
      <c r="AE69" s="215">
        <v>9</v>
      </c>
      <c r="AF69" s="215">
        <v>9</v>
      </c>
      <c r="AG69" s="219">
        <v>9</v>
      </c>
      <c r="AH69" s="220">
        <v>9</v>
      </c>
      <c r="AI69" s="215">
        <v>9</v>
      </c>
      <c r="AJ69" s="215">
        <v>9</v>
      </c>
      <c r="AK69" s="215">
        <v>9</v>
      </c>
      <c r="AL69" s="215">
        <v>9</v>
      </c>
      <c r="AM69" s="215">
        <v>9</v>
      </c>
      <c r="AN69" s="219">
        <v>9</v>
      </c>
      <c r="AO69" s="220">
        <v>9</v>
      </c>
      <c r="AP69" s="215">
        <v>9</v>
      </c>
      <c r="AQ69" s="215">
        <v>9</v>
      </c>
      <c r="AR69" s="215">
        <v>9</v>
      </c>
      <c r="AS69" s="215">
        <v>9</v>
      </c>
      <c r="AT69" s="215">
        <v>9</v>
      </c>
      <c r="AU69" s="219">
        <v>9</v>
      </c>
      <c r="AV69" s="220"/>
      <c r="AW69" s="215"/>
      <c r="AX69" s="218"/>
      <c r="AY69" s="303"/>
      <c r="AZ69" s="304"/>
      <c r="BA69" s="295"/>
      <c r="BB69" s="296"/>
      <c r="BC69" s="296"/>
      <c r="BD69" s="296"/>
      <c r="BE69" s="296"/>
      <c r="BF69" s="296"/>
      <c r="BG69" s="297"/>
    </row>
    <row r="70" spans="2:59" ht="20.25" customHeight="1" x14ac:dyDescent="0.4">
      <c r="B70" s="239" t="s">
        <v>204</v>
      </c>
      <c r="C70" s="240"/>
      <c r="D70" s="240"/>
      <c r="E70" s="240"/>
      <c r="F70" s="240"/>
      <c r="G70" s="240"/>
      <c r="H70" s="240"/>
      <c r="I70" s="240"/>
      <c r="J70" s="240"/>
      <c r="K70" s="240"/>
      <c r="L70" s="240"/>
      <c r="M70" s="240"/>
      <c r="N70" s="240"/>
      <c r="O70" s="240"/>
      <c r="P70" s="240"/>
      <c r="Q70" s="240"/>
      <c r="R70" s="240"/>
      <c r="S70" s="241"/>
      <c r="T70" s="171">
        <f t="shared" ref="T70:AX70" ca="1" si="1">IF(SUMIF($C$19:$E$66,"介護従業者",T19:T66)=0,"",SUMIF($C$19:$E$66,"介護従業者",T19:T66))</f>
        <v>29</v>
      </c>
      <c r="U70" s="168">
        <f t="shared" ca="1" si="1"/>
        <v>29</v>
      </c>
      <c r="V70" s="168">
        <f t="shared" ca="1" si="1"/>
        <v>29</v>
      </c>
      <c r="W70" s="168">
        <f t="shared" ca="1" si="1"/>
        <v>29</v>
      </c>
      <c r="X70" s="168">
        <f t="shared" ca="1" si="1"/>
        <v>27</v>
      </c>
      <c r="Y70" s="168">
        <f t="shared" ca="1" si="1"/>
        <v>27</v>
      </c>
      <c r="Z70" s="172">
        <f t="shared" ca="1" si="1"/>
        <v>29</v>
      </c>
      <c r="AA70" s="173">
        <f t="shared" ca="1" si="1"/>
        <v>29</v>
      </c>
      <c r="AB70" s="168">
        <f t="shared" ca="1" si="1"/>
        <v>37</v>
      </c>
      <c r="AC70" s="168">
        <f t="shared" ca="1" si="1"/>
        <v>29</v>
      </c>
      <c r="AD70" s="168">
        <f t="shared" ca="1" si="1"/>
        <v>27</v>
      </c>
      <c r="AE70" s="168">
        <f t="shared" ca="1" si="1"/>
        <v>36.999999999999993</v>
      </c>
      <c r="AF70" s="168">
        <f t="shared" ca="1" si="1"/>
        <v>29</v>
      </c>
      <c r="AG70" s="172">
        <f t="shared" ca="1" si="1"/>
        <v>36.999999999999993</v>
      </c>
      <c r="AH70" s="173">
        <f t="shared" ca="1" si="1"/>
        <v>27</v>
      </c>
      <c r="AI70" s="168">
        <f t="shared" ca="1" si="1"/>
        <v>29</v>
      </c>
      <c r="AJ70" s="168">
        <f t="shared" ca="1" si="1"/>
        <v>29</v>
      </c>
      <c r="AK70" s="168">
        <f t="shared" ca="1" si="1"/>
        <v>27</v>
      </c>
      <c r="AL70" s="168">
        <f t="shared" ca="1" si="1"/>
        <v>29</v>
      </c>
      <c r="AM70" s="168">
        <f t="shared" ca="1" si="1"/>
        <v>27</v>
      </c>
      <c r="AN70" s="172">
        <f t="shared" ca="1" si="1"/>
        <v>29</v>
      </c>
      <c r="AO70" s="173">
        <f t="shared" ca="1" si="1"/>
        <v>29</v>
      </c>
      <c r="AP70" s="168">
        <f t="shared" ca="1" si="1"/>
        <v>36.999999999999993</v>
      </c>
      <c r="AQ70" s="168">
        <f t="shared" ca="1" si="1"/>
        <v>29</v>
      </c>
      <c r="AR70" s="168">
        <f t="shared" ca="1" si="1"/>
        <v>29</v>
      </c>
      <c r="AS70" s="168">
        <f t="shared" ca="1" si="1"/>
        <v>29</v>
      </c>
      <c r="AT70" s="168">
        <f t="shared" ca="1" si="1"/>
        <v>29</v>
      </c>
      <c r="AU70" s="172">
        <f t="shared" ca="1" si="1"/>
        <v>27</v>
      </c>
      <c r="AV70" s="173" t="str">
        <f t="shared" ca="1" si="1"/>
        <v/>
      </c>
      <c r="AW70" s="168" t="str">
        <f t="shared" ca="1" si="1"/>
        <v/>
      </c>
      <c r="AX70" s="170" t="str">
        <f t="shared" ca="1" si="1"/>
        <v/>
      </c>
      <c r="AY70" s="278">
        <f ca="1">IF($BB$3="計画",SUM(T70:AU70),IF($BB$3="実績",SUM(T70:AX70),""))</f>
        <v>830</v>
      </c>
      <c r="AZ70" s="279"/>
      <c r="BA70" s="295"/>
      <c r="BB70" s="296"/>
      <c r="BC70" s="296"/>
      <c r="BD70" s="296"/>
      <c r="BE70" s="296"/>
      <c r="BF70" s="296"/>
      <c r="BG70" s="297"/>
    </row>
    <row r="71" spans="2:59" ht="20.25" customHeight="1" thickBot="1" x14ac:dyDescent="0.45">
      <c r="B71" s="233" t="s">
        <v>205</v>
      </c>
      <c r="C71" s="234"/>
      <c r="D71" s="234"/>
      <c r="E71" s="234"/>
      <c r="F71" s="234"/>
      <c r="G71" s="234"/>
      <c r="H71" s="234"/>
      <c r="I71" s="234"/>
      <c r="J71" s="234"/>
      <c r="K71" s="234"/>
      <c r="L71" s="234"/>
      <c r="M71" s="234"/>
      <c r="N71" s="234"/>
      <c r="O71" s="234"/>
      <c r="P71" s="234"/>
      <c r="Q71" s="234"/>
      <c r="R71" s="234"/>
      <c r="S71" s="235"/>
      <c r="T71" s="174">
        <f t="shared" ref="T71:AX71" si="2">IF(SUMIF($F$19:$F$66,"介護従業者",T19:T66)=0,"",SUMIF($F$19:$F$66,"介護従業者",T19:T66))</f>
        <v>11.000000000000002</v>
      </c>
      <c r="U71" s="175">
        <f t="shared" si="2"/>
        <v>11.000000000000002</v>
      </c>
      <c r="V71" s="175">
        <f t="shared" si="2"/>
        <v>11.000000000000002</v>
      </c>
      <c r="W71" s="175">
        <f t="shared" si="2"/>
        <v>11.000000000000002</v>
      </c>
      <c r="X71" s="175">
        <f t="shared" si="2"/>
        <v>11.000000000000002</v>
      </c>
      <c r="Y71" s="175">
        <f t="shared" si="2"/>
        <v>11.000000000000002</v>
      </c>
      <c r="Z71" s="176">
        <f t="shared" si="2"/>
        <v>11.000000000000002</v>
      </c>
      <c r="AA71" s="177">
        <f t="shared" si="2"/>
        <v>11.000000000000002</v>
      </c>
      <c r="AB71" s="175">
        <f t="shared" si="2"/>
        <v>11.000000000000002</v>
      </c>
      <c r="AC71" s="175">
        <f t="shared" si="2"/>
        <v>11.000000000000002</v>
      </c>
      <c r="AD71" s="175">
        <f t="shared" si="2"/>
        <v>11.000000000000002</v>
      </c>
      <c r="AE71" s="175">
        <f t="shared" si="2"/>
        <v>11.000000000000002</v>
      </c>
      <c r="AF71" s="175">
        <f t="shared" si="2"/>
        <v>11.000000000000002</v>
      </c>
      <c r="AG71" s="176">
        <f t="shared" si="2"/>
        <v>11.000000000000002</v>
      </c>
      <c r="AH71" s="177">
        <f t="shared" si="2"/>
        <v>11.000000000000002</v>
      </c>
      <c r="AI71" s="175">
        <f t="shared" si="2"/>
        <v>11.000000000000002</v>
      </c>
      <c r="AJ71" s="175">
        <f t="shared" si="2"/>
        <v>11.000000000000002</v>
      </c>
      <c r="AK71" s="175">
        <f t="shared" si="2"/>
        <v>11.000000000000002</v>
      </c>
      <c r="AL71" s="175">
        <f t="shared" si="2"/>
        <v>11.000000000000002</v>
      </c>
      <c r="AM71" s="175">
        <f t="shared" si="2"/>
        <v>11.000000000000002</v>
      </c>
      <c r="AN71" s="176">
        <f t="shared" si="2"/>
        <v>11.000000000000002</v>
      </c>
      <c r="AO71" s="177">
        <f t="shared" si="2"/>
        <v>11.000000000000002</v>
      </c>
      <c r="AP71" s="175">
        <f t="shared" si="2"/>
        <v>11.000000000000002</v>
      </c>
      <c r="AQ71" s="175">
        <f t="shared" si="2"/>
        <v>11.000000000000002</v>
      </c>
      <c r="AR71" s="175">
        <f t="shared" si="2"/>
        <v>11.000000000000002</v>
      </c>
      <c r="AS71" s="175">
        <f t="shared" si="2"/>
        <v>11.000000000000002</v>
      </c>
      <c r="AT71" s="175">
        <f t="shared" si="2"/>
        <v>11.000000000000002</v>
      </c>
      <c r="AU71" s="176">
        <f t="shared" si="2"/>
        <v>11.000000000000002</v>
      </c>
      <c r="AV71" s="177" t="str">
        <f t="shared" si="2"/>
        <v/>
      </c>
      <c r="AW71" s="175" t="str">
        <f t="shared" si="2"/>
        <v/>
      </c>
      <c r="AX71" s="178" t="str">
        <f t="shared" si="2"/>
        <v/>
      </c>
      <c r="AY71" s="280">
        <f>IF($BB$3="計画",SUM(T71:AU71),IF($BB$3="実績",SUM(T71:AX71),""))</f>
        <v>308.00000000000006</v>
      </c>
      <c r="AZ71" s="281"/>
      <c r="BA71" s="298"/>
      <c r="BB71" s="299"/>
      <c r="BC71" s="299"/>
      <c r="BD71" s="299"/>
      <c r="BE71" s="299"/>
      <c r="BF71" s="299"/>
      <c r="BG71" s="300"/>
    </row>
    <row r="72" spans="2:59" s="64" customFormat="1" ht="20.25" customHeight="1" x14ac:dyDescent="0.4">
      <c r="C72" s="65"/>
      <c r="D72" s="65"/>
      <c r="E72" s="65"/>
      <c r="F72" s="65"/>
      <c r="Q72" s="67"/>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8"/>
      <c r="D128" s="18"/>
      <c r="E128" s="18"/>
      <c r="F128" s="18"/>
      <c r="G128" s="18"/>
      <c r="H128" s="16"/>
      <c r="I128" s="16"/>
      <c r="J128" s="15"/>
      <c r="K128" s="15"/>
      <c r="L128" s="15"/>
      <c r="M128" s="15"/>
      <c r="N128" s="15"/>
      <c r="O128" s="15"/>
    </row>
    <row r="129" spans="1:15" x14ac:dyDescent="0.4">
      <c r="A129" s="15"/>
      <c r="B129" s="15"/>
      <c r="C129" s="18"/>
      <c r="D129" s="18"/>
      <c r="E129" s="18"/>
      <c r="F129" s="18"/>
      <c r="G129" s="18"/>
      <c r="H129" s="16"/>
      <c r="I129" s="16"/>
      <c r="J129" s="15"/>
      <c r="K129" s="15"/>
      <c r="L129" s="15"/>
      <c r="M129" s="15"/>
      <c r="N129" s="15"/>
      <c r="O129" s="15"/>
    </row>
    <row r="130" spans="1:15" x14ac:dyDescent="0.4">
      <c r="C130" s="3"/>
      <c r="D130" s="3"/>
      <c r="E130" s="3"/>
      <c r="F130" s="3"/>
      <c r="G130" s="3"/>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sheetData>
  <sheetProtection sheet="1" insertRows="0" deleteRows="0"/>
  <mergeCells count="283">
    <mergeCell ref="T9:U9"/>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 ref="BC10:BD10"/>
    <mergeCell ref="AY21:AZ21"/>
    <mergeCell ref="C19:E19"/>
    <mergeCell ref="G19:G21"/>
    <mergeCell ref="H19:K19"/>
    <mergeCell ref="L19:N21"/>
    <mergeCell ref="BA21:BB21"/>
    <mergeCell ref="J11:L11"/>
    <mergeCell ref="AT5:AU5"/>
    <mergeCell ref="AX5:AY5"/>
    <mergeCell ref="BB5:BC5"/>
    <mergeCell ref="BB7:BC7"/>
    <mergeCell ref="AL10:AM10"/>
    <mergeCell ref="AL11:AM11"/>
    <mergeCell ref="AQ1:BF1"/>
    <mergeCell ref="Z2:AA2"/>
    <mergeCell ref="AC2:AD2"/>
    <mergeCell ref="AG2:AH2"/>
    <mergeCell ref="AQ2:BF2"/>
    <mergeCell ref="BB3:BE3"/>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N11:P11"/>
    <mergeCell ref="BC12:BD12"/>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C21:E21"/>
    <mergeCell ref="H21:K21"/>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AY71:AZ71"/>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BA67:BG71"/>
    <mergeCell ref="AY67:AZ69"/>
    <mergeCell ref="J10:L10"/>
    <mergeCell ref="N10:P10"/>
    <mergeCell ref="AU10:AV10"/>
    <mergeCell ref="B71:S71"/>
    <mergeCell ref="B67:S67"/>
    <mergeCell ref="B68:S68"/>
    <mergeCell ref="B69:S69"/>
    <mergeCell ref="B70:S70"/>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 ref="AY70:AZ70"/>
  </mergeCells>
  <phoneticPr fontId="2"/>
  <conditionalFormatting sqref="T21:AX21">
    <cfRule type="expression" dxfId="31" priority="16">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7:AX57">
    <cfRule type="expression" dxfId="20" priority="5">
      <formula>OR(T$67=$B56,T$68=$B56)</formula>
    </cfRule>
  </conditionalFormatting>
  <conditionalFormatting sqref="T60:AX60">
    <cfRule type="expression" dxfId="19" priority="4">
      <formula>OR(T$67=$B59,T$68=$B59)</formula>
    </cfRule>
  </conditionalFormatting>
  <conditionalFormatting sqref="T63:AX63">
    <cfRule type="expression" dxfId="18" priority="3">
      <formula>OR(T$67=$B62,T$68=$B62)</formula>
    </cfRule>
  </conditionalFormatting>
  <conditionalFormatting sqref="T66:AX66">
    <cfRule type="expression" dxfId="17" priority="2">
      <formula>OR(T$67=$B65,T$68=$B65)</formula>
    </cfRule>
  </conditionalFormatting>
  <conditionalFormatting sqref="T54:AX54">
    <cfRule type="expression" dxfId="16" priority="1">
      <formula>OR(T$67=$B53,T$68=$B53)</formula>
    </cfRule>
  </conditionalFormatting>
  <dataValidations count="6">
    <dataValidation type="list" allowBlank="1" showInputMessage="1" showErrorMessage="1" sqref="BB3:BE3">
      <formula1>"計画,実績"</formula1>
    </dataValidation>
    <dataValidation type="decimal" allowBlank="1" showInputMessage="1" showErrorMessage="1" error="入力可能範囲　32～40" sqref="AX5:AY5">
      <formula1>32</formula1>
      <formula2>40</formula2>
    </dataValidation>
    <dataValidation type="list" allowBlank="1" showInputMessage="1" showErrorMessage="1" sqref="AC3">
      <formula1>#REF!</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G22 G25 G28 G31 G34 G37 G40 G43 G46 G19 G64 G61 G49 G58 G55 G52">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AQ1:BF1</xm:sqref>
        </x14:dataValidation>
        <x14:dataValidation type="list" allowBlank="1" showInputMessage="1" showErrorMessage="1">
          <x14:formula1>
            <xm:f>'【記載例】シフト記号表（勤務時間帯）'!$C$5:$C$46</xm:f>
          </x14:formula1>
          <xm:sqref>T19:AX19 T61:AX61 T22:AX22 T37:AX37 T31:AX31 T25:AX25 T28:AX28 T34:AX34 T43:AX43 T40:AX40 T49:AX49 T52:AX52 T55:AX55 T58:AX58 T64:AX64 T46:AX46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AA47"/>
  <sheetViews>
    <sheetView workbookViewId="0">
      <selection activeCell="M31" sqref="M31"/>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34</v>
      </c>
    </row>
    <row r="2" spans="2:25" x14ac:dyDescent="0.4">
      <c r="B2" s="131" t="s">
        <v>35</v>
      </c>
      <c r="E2" s="161" t="s">
        <v>184</v>
      </c>
      <c r="F2" s="55"/>
      <c r="G2" s="55"/>
      <c r="H2" s="55"/>
      <c r="I2" s="162" t="s">
        <v>185</v>
      </c>
      <c r="J2" s="55"/>
      <c r="K2" s="55"/>
    </row>
    <row r="3" spans="2:25" x14ac:dyDescent="0.4">
      <c r="B3" s="131"/>
      <c r="E3" s="366" t="s">
        <v>36</v>
      </c>
      <c r="F3" s="366"/>
      <c r="G3" s="366"/>
      <c r="H3" s="366"/>
      <c r="I3" s="366"/>
      <c r="J3" s="366"/>
      <c r="K3" s="366"/>
      <c r="M3" s="366" t="s">
        <v>79</v>
      </c>
      <c r="N3" s="366"/>
      <c r="O3" s="366"/>
      <c r="Q3" s="366" t="s">
        <v>78</v>
      </c>
      <c r="R3" s="366"/>
      <c r="S3" s="366"/>
      <c r="T3" s="366"/>
      <c r="U3" s="366"/>
      <c r="V3" s="366"/>
      <c r="W3" s="366"/>
      <c r="Y3" s="132" t="s">
        <v>89</v>
      </c>
    </row>
    <row r="4" spans="2:25" x14ac:dyDescent="0.4">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
      <c r="B8" s="56"/>
      <c r="C8" s="203" t="s">
        <v>51</v>
      </c>
      <c r="D8" s="56" t="s">
        <v>16</v>
      </c>
      <c r="E8" s="204">
        <v>0.29166666666666669</v>
      </c>
      <c r="F8" s="56" t="s">
        <v>17</v>
      </c>
      <c r="G8" s="204">
        <v>0.66666666666666663</v>
      </c>
      <c r="H8" s="223" t="s">
        <v>46</v>
      </c>
      <c r="I8" s="204">
        <v>4.1666666666666664E-2</v>
      </c>
      <c r="J8" s="224" t="s">
        <v>2</v>
      </c>
      <c r="K8" s="201">
        <f>IF(OR(E8="",G8=""),"",(G8+IF(E8&gt;G8,1,0)-E8-I8)*24)</f>
        <v>7.9999999999999982</v>
      </c>
      <c r="M8" s="200">
        <f>認知症対応型共同生活介護!$J$10</f>
        <v>0.29166666666666669</v>
      </c>
      <c r="N8" s="129" t="s">
        <v>17</v>
      </c>
      <c r="O8" s="200">
        <f>認知症対応型共同生活介護!$N$10</f>
        <v>0.83333333333333337</v>
      </c>
      <c r="Q8" s="202">
        <f t="shared" ref="Q8:Q21" si="0">IF(E8="","",IF(E8&lt;M8,M8,IF(E8&gt;=O8,"",E8)))</f>
        <v>0.29166666666666669</v>
      </c>
      <c r="R8" s="129" t="s">
        <v>17</v>
      </c>
      <c r="S8" s="202">
        <f t="shared" ref="S8:S21" si="1">IF(G8="","",IF(G8&gt;E8,IF(G8&lt;O8,G8,O8),O8))</f>
        <v>0.66666666666666663</v>
      </c>
      <c r="T8" s="134" t="s">
        <v>46</v>
      </c>
      <c r="U8" s="204">
        <f>I8</f>
        <v>4.1666666666666664E-2</v>
      </c>
      <c r="V8" s="130" t="s">
        <v>2</v>
      </c>
      <c r="W8" s="201">
        <f>IF(Q8="","",IF((S8+IF(Q8&gt;S8,1,0)-Q8-U8)*24=0,"",(S8+IF(Q8&gt;S8,1,0)-Q8-U8)*24))</f>
        <v>7.9999999999999982</v>
      </c>
      <c r="Y8" s="201" t="str">
        <f>IF(W8="",K8,IF(OR(K8-W8=0,K8-W8&lt;0),"-",K8-W8))</f>
        <v>-</v>
      </c>
    </row>
    <row r="9" spans="2:25" x14ac:dyDescent="0.4">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6" si="7">IF(E38="","",IF(E38&lt;M38,M38,IF(E38&gt;=O38,"",E38)))</f>
        <v/>
      </c>
      <c r="R38" s="129" t="s">
        <v>17</v>
      </c>
      <c r="S38" s="202" t="str">
        <f t="shared" ref="S38:S46" si="8">IF(G38="","",IF(G38&gt;E38,IF(G38&lt;O38,G38,O38),O38))</f>
        <v/>
      </c>
      <c r="T38" s="134" t="s">
        <v>46</v>
      </c>
      <c r="U38" s="204">
        <f>I38</f>
        <v>0</v>
      </c>
      <c r="V38" s="130" t="s">
        <v>2</v>
      </c>
      <c r="W38" s="201" t="str">
        <f t="shared" ref="W38:W42" si="9">IF(Q38="","",IF((S38+IF(Q38&gt;S38,1,0)-Q38-U38)*24=0,"",(S38+IF(Q38&gt;S38,1,0)-Q38-U38)*24))</f>
        <v/>
      </c>
      <c r="Y38" s="201" t="str">
        <f>IF(W38="",K38,IF(OR(K38-W38=0,K38-W38&lt;0),"-",K38-W38))</f>
        <v/>
      </c>
    </row>
    <row r="39" spans="2:27" x14ac:dyDescent="0.4">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6" si="10">I39</f>
        <v>0</v>
      </c>
      <c r="V39" s="130" t="s">
        <v>2</v>
      </c>
      <c r="W39" s="201" t="str">
        <f t="shared" si="9"/>
        <v/>
      </c>
      <c r="Y39" s="201" t="str">
        <f t="shared" ref="Y39:Y47" si="11">IF(W39="",K39,IF(OR(K39-W39=0,K39-W39&lt;0),"-",K39-W39))</f>
        <v/>
      </c>
    </row>
    <row r="40" spans="2:27" x14ac:dyDescent="0.4">
      <c r="B40" s="56"/>
      <c r="C40" s="203" t="s">
        <v>133</v>
      </c>
      <c r="D40" s="56" t="s">
        <v>16</v>
      </c>
      <c r="E40" s="204"/>
      <c r="F40" s="56" t="s">
        <v>17</v>
      </c>
      <c r="G40" s="204"/>
      <c r="H40" s="223" t="s">
        <v>46</v>
      </c>
      <c r="I40" s="204">
        <v>0</v>
      </c>
      <c r="J40" s="224" t="s">
        <v>2</v>
      </c>
      <c r="K40" s="201" t="str">
        <f t="shared" ref="K40" si="12">IF(OR(E40="",G40=""),"",(G40+IF(E40&gt;G40,1,0)-E40-I40)*24)</f>
        <v/>
      </c>
      <c r="M40" s="200">
        <f>認知症対応型共同生活介護!$J$10</f>
        <v>0.29166666666666669</v>
      </c>
      <c r="N40" s="129" t="s">
        <v>17</v>
      </c>
      <c r="O40" s="200">
        <f>認知症対応型共同生活介護!$N$10</f>
        <v>0.83333333333333337</v>
      </c>
      <c r="Q40" s="202" t="str">
        <f t="shared" ref="Q40" si="13">IF(E40="","",IF(E40&lt;M40,M40,IF(E40&gt;=O40,"",E40)))</f>
        <v/>
      </c>
      <c r="R40" s="129" t="s">
        <v>17</v>
      </c>
      <c r="S40" s="202" t="str">
        <f t="shared" ref="S40" si="14">IF(G40="","",IF(G40&gt;E40,IF(G40&lt;O40,G40,O40),O40))</f>
        <v/>
      </c>
      <c r="T40" s="134" t="s">
        <v>46</v>
      </c>
      <c r="U40" s="204">
        <f t="shared" ref="U40" si="15">I40</f>
        <v>0</v>
      </c>
      <c r="V40" s="130" t="s">
        <v>2</v>
      </c>
      <c r="W40" s="201" t="str">
        <f t="shared" ref="W40" si="16">IF(Q40="","",IF((S40+IF(Q40&gt;S40,1,0)-Q40-U40)*24=0,"",(S40+IF(Q40&gt;S40,1,0)-Q40-U40)*24))</f>
        <v/>
      </c>
      <c r="Y40" s="201" t="str">
        <f t="shared" si="11"/>
        <v/>
      </c>
    </row>
    <row r="41" spans="2:27" x14ac:dyDescent="0.4">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ref="W43:W45" si="17">IF(Q43="","",IF((S43+IF(Q43&gt;S43,1,0)-Q43-U43)*24=0,"",(S43+IF(Q43&gt;S43,1,0)-Q43-U43)*24))</f>
        <v/>
      </c>
      <c r="Y43" s="201" t="str">
        <f t="shared" si="11"/>
        <v/>
      </c>
    </row>
    <row r="44" spans="2:27" x14ac:dyDescent="0.4">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17"/>
        <v>2.4999999999999991</v>
      </c>
      <c r="Y44" s="201" t="str">
        <f t="shared" si="11"/>
        <v>-</v>
      </c>
    </row>
    <row r="45" spans="2:27" x14ac:dyDescent="0.4">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17"/>
        <v>3.5000000000000009</v>
      </c>
      <c r="Y45" s="201" t="str">
        <f t="shared" si="11"/>
        <v>-</v>
      </c>
    </row>
    <row r="46" spans="2:27" x14ac:dyDescent="0.4">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
      <c r="B47" s="226" t="s">
        <v>189</v>
      </c>
      <c r="C47" s="203" t="s">
        <v>140</v>
      </c>
      <c r="D47" s="56" t="s">
        <v>16</v>
      </c>
      <c r="E47" s="204">
        <v>0.83333333333333337</v>
      </c>
      <c r="F47" s="56" t="s">
        <v>17</v>
      </c>
      <c r="G47" s="204">
        <v>0.29166666666666669</v>
      </c>
      <c r="H47" s="223" t="s">
        <v>46</v>
      </c>
      <c r="I47" s="204"/>
      <c r="J47" s="224" t="s">
        <v>2</v>
      </c>
      <c r="K47" s="201">
        <f t="shared" ref="K47" si="18">IF(OR(E47="",G47=""),"",(G47+IF(E47&gt;G47,1,0)-E47-I47)*24)</f>
        <v>11</v>
      </c>
      <c r="M47" s="200">
        <f>認知症対応型共同生活介護!$J$10</f>
        <v>0.29166666666666669</v>
      </c>
      <c r="N47" s="129" t="s">
        <v>17</v>
      </c>
      <c r="O47" s="200">
        <f>認知症対応型共同生活介護!$N$10</f>
        <v>0.83333333333333337</v>
      </c>
      <c r="Q47" s="202" t="str">
        <f t="shared" ref="Q47" si="19">IF(E47="","",IF(E47&lt;M47,M47,IF(E47&gt;=O47,"",E47)))</f>
        <v/>
      </c>
      <c r="R47" s="129" t="s">
        <v>17</v>
      </c>
      <c r="S47" s="202">
        <f t="shared" ref="S47" si="20">IF(G47="","",IF(G47&gt;E47,IF(G47&lt;O47,G47,O47),O47))</f>
        <v>0.83333333333333337</v>
      </c>
      <c r="T47" s="134" t="s">
        <v>46</v>
      </c>
      <c r="U47" s="204">
        <f t="shared" ref="U47" si="21">I47</f>
        <v>0</v>
      </c>
      <c r="V47" s="130" t="s">
        <v>2</v>
      </c>
      <c r="W47" s="201" t="str">
        <f t="shared" ref="W47" si="22">IF(Q47="","",IF((S47+IF(Q47&gt;S47,1,0)-Q47-U47)*24=0,"",(S47+IF(Q47&gt;S47,1,0)-Q47-U47)*24))</f>
        <v/>
      </c>
      <c r="Y47" s="201">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133"/>
  <sheetViews>
    <sheetView showGridLines="0" view="pageBreakPreview" zoomScale="75" zoomScaleNormal="55" zoomScaleSheetLayoutView="75" workbookViewId="0">
      <selection activeCell="AQ1" sqref="AQ1:BF1"/>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50" t="s">
        <v>199</v>
      </c>
      <c r="AR1" s="351"/>
      <c r="AS1" s="351"/>
      <c r="AT1" s="351"/>
      <c r="AU1" s="351"/>
      <c r="AV1" s="351"/>
      <c r="AW1" s="351"/>
      <c r="AX1" s="351"/>
      <c r="AY1" s="351"/>
      <c r="AZ1" s="351"/>
      <c r="BA1" s="351"/>
      <c r="BB1" s="351"/>
      <c r="BC1" s="351"/>
      <c r="BD1" s="351"/>
      <c r="BE1" s="351"/>
      <c r="BF1" s="351"/>
      <c r="BG1" s="10" t="s">
        <v>2</v>
      </c>
    </row>
    <row r="2" spans="2:64" s="9" customFormat="1" ht="20.25" customHeight="1" x14ac:dyDescent="0.4">
      <c r="G2" s="8"/>
      <c r="J2" s="8"/>
      <c r="K2" s="8"/>
      <c r="M2" s="10"/>
      <c r="N2" s="10"/>
      <c r="O2" s="10"/>
      <c r="P2" s="10"/>
      <c r="Q2" s="10"/>
      <c r="R2" s="10"/>
      <c r="S2" s="10"/>
      <c r="T2" s="10"/>
      <c r="Y2" s="47" t="s">
        <v>29</v>
      </c>
      <c r="Z2" s="352">
        <v>2</v>
      </c>
      <c r="AA2" s="352"/>
      <c r="AB2" s="47" t="s">
        <v>30</v>
      </c>
      <c r="AC2" s="353">
        <f>IF(Z2=0,"",YEAR(DATE(2018+Z2,1,1)))</f>
        <v>2020</v>
      </c>
      <c r="AD2" s="353"/>
      <c r="AE2" s="48" t="s">
        <v>31</v>
      </c>
      <c r="AF2" s="48" t="s">
        <v>1</v>
      </c>
      <c r="AG2" s="352">
        <v>4</v>
      </c>
      <c r="AH2" s="352"/>
      <c r="AI2" s="48" t="s">
        <v>26</v>
      </c>
      <c r="AP2" s="10" t="s">
        <v>33</v>
      </c>
      <c r="AQ2" s="354" t="s">
        <v>214</v>
      </c>
      <c r="AR2" s="354"/>
      <c r="AS2" s="354"/>
      <c r="AT2" s="354"/>
      <c r="AU2" s="354"/>
      <c r="AV2" s="354"/>
      <c r="AW2" s="354"/>
      <c r="AX2" s="354"/>
      <c r="AY2" s="354"/>
      <c r="AZ2" s="354"/>
      <c r="BA2" s="354"/>
      <c r="BB2" s="354"/>
      <c r="BC2" s="354"/>
      <c r="BD2" s="354"/>
      <c r="BE2" s="354"/>
      <c r="BF2" s="354"/>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55" t="s">
        <v>170</v>
      </c>
      <c r="BC3" s="356"/>
      <c r="BD3" s="356"/>
      <c r="BE3" s="357"/>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7"/>
      <c r="C5" s="117"/>
      <c r="D5" s="117"/>
      <c r="E5" s="117"/>
      <c r="F5" s="117"/>
      <c r="G5" s="117"/>
      <c r="H5" s="117"/>
      <c r="I5" s="117"/>
      <c r="J5" s="117"/>
      <c r="K5" s="117"/>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31">
        <v>8</v>
      </c>
      <c r="AU5" s="232"/>
      <c r="AV5" s="2" t="s">
        <v>23</v>
      </c>
      <c r="AW5" s="6"/>
      <c r="AX5" s="231">
        <v>40</v>
      </c>
      <c r="AY5" s="232"/>
      <c r="AZ5" s="2" t="s">
        <v>24</v>
      </c>
      <c r="BA5" s="6"/>
      <c r="BB5" s="231">
        <v>160</v>
      </c>
      <c r="BC5" s="232"/>
      <c r="BD5" s="2" t="s">
        <v>25</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348">
        <f>DAY(EOMONTH(DATE(AC2,AG2,1),0))</f>
        <v>30</v>
      </c>
      <c r="BC7" s="349"/>
      <c r="BD7" s="103" t="s">
        <v>27</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118</v>
      </c>
      <c r="C9" s="114"/>
      <c r="D9" s="114"/>
      <c r="E9" s="114"/>
      <c r="F9" s="114"/>
      <c r="G9" s="114"/>
      <c r="H9" s="114"/>
      <c r="I9" s="114"/>
      <c r="J9" s="114"/>
      <c r="K9" s="116"/>
      <c r="L9" s="106"/>
      <c r="M9" s="107"/>
      <c r="N9" s="107"/>
      <c r="O9" s="116"/>
      <c r="P9" s="107"/>
      <c r="Q9" s="117"/>
      <c r="R9" s="117"/>
      <c r="S9" s="108"/>
      <c r="T9" s="358"/>
      <c r="U9" s="358"/>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
      <c r="B10" s="110" t="s">
        <v>116</v>
      </c>
      <c r="C10" s="107"/>
      <c r="D10" s="107"/>
      <c r="E10" s="107"/>
      <c r="F10" s="107"/>
      <c r="G10" s="107"/>
      <c r="H10" s="107"/>
      <c r="I10" s="107"/>
      <c r="J10" s="228">
        <v>0.29166666666666669</v>
      </c>
      <c r="K10" s="229"/>
      <c r="L10" s="230"/>
      <c r="M10" s="113" t="s">
        <v>17</v>
      </c>
      <c r="N10" s="228">
        <v>0.83333333333333337</v>
      </c>
      <c r="O10" s="229"/>
      <c r="P10" s="230"/>
      <c r="Q10" s="114"/>
      <c r="R10" s="107"/>
      <c r="S10" s="107"/>
      <c r="T10" s="107"/>
      <c r="U10" s="107"/>
      <c r="V10" s="105"/>
      <c r="W10" s="105"/>
      <c r="X10" s="105"/>
      <c r="Y10" s="105"/>
      <c r="Z10" s="114"/>
      <c r="AA10" s="107"/>
      <c r="AB10" s="107"/>
      <c r="AC10" s="114"/>
      <c r="AD10" s="114"/>
      <c r="AE10" s="114"/>
      <c r="AF10" s="123"/>
      <c r="AG10" s="116"/>
      <c r="AH10" s="106"/>
      <c r="AI10" s="107"/>
      <c r="AJ10" s="106"/>
      <c r="AK10" s="107"/>
      <c r="AL10" s="305">
        <v>2</v>
      </c>
      <c r="AM10" s="305"/>
      <c r="AN10" s="103" t="s">
        <v>196</v>
      </c>
      <c r="AO10" s="110"/>
      <c r="AP10" s="116"/>
      <c r="AR10" s="116"/>
      <c r="AS10" s="114"/>
      <c r="AT10" s="108" t="s">
        <v>193</v>
      </c>
      <c r="AU10" s="231">
        <v>9</v>
      </c>
      <c r="AV10" s="232"/>
      <c r="AW10" s="103" t="s">
        <v>112</v>
      </c>
      <c r="AX10" s="105"/>
      <c r="AY10" s="114" t="s">
        <v>113</v>
      </c>
      <c r="AZ10" s="116"/>
      <c r="BA10" s="116"/>
      <c r="BB10" s="114"/>
      <c r="BC10" s="305"/>
      <c r="BD10" s="305"/>
      <c r="BE10" s="103" t="s">
        <v>112</v>
      </c>
      <c r="BF10" s="103"/>
      <c r="BG10" s="105"/>
      <c r="BJ10" s="10"/>
      <c r="BK10" s="10"/>
      <c r="BL10" s="10"/>
    </row>
    <row r="11" spans="2:64" s="9" customFormat="1" ht="21" customHeight="1" x14ac:dyDescent="0.15">
      <c r="B11" s="110" t="s">
        <v>117</v>
      </c>
      <c r="C11" s="107"/>
      <c r="D11" s="107"/>
      <c r="E11" s="107"/>
      <c r="F11" s="107"/>
      <c r="G11" s="107"/>
      <c r="H11" s="107"/>
      <c r="I11" s="107"/>
      <c r="J11" s="228">
        <v>0.83333333333333337</v>
      </c>
      <c r="K11" s="229"/>
      <c r="L11" s="230"/>
      <c r="M11" s="113" t="s">
        <v>17</v>
      </c>
      <c r="N11" s="228">
        <v>0.29166666666666669</v>
      </c>
      <c r="O11" s="229"/>
      <c r="P11" s="230"/>
      <c r="Q11" s="124"/>
      <c r="R11" s="124"/>
      <c r="S11" s="124"/>
      <c r="T11" s="124"/>
      <c r="U11" s="124"/>
      <c r="V11" s="124"/>
      <c r="W11" s="105"/>
      <c r="X11" s="105"/>
      <c r="Y11" s="105"/>
      <c r="Z11" s="113"/>
      <c r="AA11" s="124"/>
      <c r="AB11" s="124"/>
      <c r="AC11" s="113"/>
      <c r="AD11" s="116"/>
      <c r="AE11" s="116"/>
      <c r="AF11" s="119"/>
      <c r="AG11" s="110"/>
      <c r="AH11" s="106"/>
      <c r="AI11" s="107"/>
      <c r="AJ11" s="106"/>
      <c r="AK11" s="107"/>
      <c r="AL11" s="305">
        <v>1</v>
      </c>
      <c r="AM11" s="305"/>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305">
        <v>9</v>
      </c>
      <c r="BD12" s="305"/>
      <c r="BE12" s="103" t="s">
        <v>112</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318" t="s">
        <v>21</v>
      </c>
      <c r="C14" s="321" t="s">
        <v>120</v>
      </c>
      <c r="D14" s="322"/>
      <c r="E14" s="323"/>
      <c r="F14" s="35"/>
      <c r="G14" s="330" t="s">
        <v>121</v>
      </c>
      <c r="H14" s="333" t="s">
        <v>122</v>
      </c>
      <c r="I14" s="322"/>
      <c r="J14" s="322"/>
      <c r="K14" s="323"/>
      <c r="L14" s="333" t="s">
        <v>123</v>
      </c>
      <c r="M14" s="322"/>
      <c r="N14" s="323"/>
      <c r="O14" s="333" t="s">
        <v>119</v>
      </c>
      <c r="P14" s="322"/>
      <c r="Q14" s="322"/>
      <c r="R14" s="322"/>
      <c r="S14" s="342"/>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36" t="str">
        <f>IF(BB3="計画","(12)1～4週の勤務時間数合計","(12)1か月の勤務時間数　合計")</f>
        <v>(12)1～4週の勤務時間数合計</v>
      </c>
      <c r="AZ14" s="337"/>
      <c r="BA14" s="321" t="s">
        <v>125</v>
      </c>
      <c r="BB14" s="342"/>
      <c r="BC14" s="321" t="s">
        <v>142</v>
      </c>
      <c r="BD14" s="322"/>
      <c r="BE14" s="322"/>
      <c r="BF14" s="322"/>
      <c r="BG14" s="342"/>
    </row>
    <row r="15" spans="2:64" ht="20.25" customHeight="1" x14ac:dyDescent="0.4">
      <c r="B15" s="319"/>
      <c r="C15" s="324"/>
      <c r="D15" s="325"/>
      <c r="E15" s="326"/>
      <c r="F15" s="36"/>
      <c r="G15" s="331"/>
      <c r="H15" s="334"/>
      <c r="I15" s="325"/>
      <c r="J15" s="325"/>
      <c r="K15" s="326"/>
      <c r="L15" s="334"/>
      <c r="M15" s="325"/>
      <c r="N15" s="326"/>
      <c r="O15" s="334"/>
      <c r="P15" s="325"/>
      <c r="Q15" s="325"/>
      <c r="R15" s="325"/>
      <c r="S15" s="343"/>
      <c r="T15" s="345" t="s">
        <v>11</v>
      </c>
      <c r="U15" s="345"/>
      <c r="V15" s="345"/>
      <c r="W15" s="345"/>
      <c r="X15" s="345"/>
      <c r="Y15" s="345"/>
      <c r="Z15" s="346"/>
      <c r="AA15" s="347" t="s">
        <v>12</v>
      </c>
      <c r="AB15" s="345"/>
      <c r="AC15" s="345"/>
      <c r="AD15" s="345"/>
      <c r="AE15" s="345"/>
      <c r="AF15" s="345"/>
      <c r="AG15" s="346"/>
      <c r="AH15" s="347" t="s">
        <v>13</v>
      </c>
      <c r="AI15" s="345"/>
      <c r="AJ15" s="345"/>
      <c r="AK15" s="345"/>
      <c r="AL15" s="345"/>
      <c r="AM15" s="345"/>
      <c r="AN15" s="346"/>
      <c r="AO15" s="347" t="s">
        <v>14</v>
      </c>
      <c r="AP15" s="345"/>
      <c r="AQ15" s="345"/>
      <c r="AR15" s="345"/>
      <c r="AS15" s="345"/>
      <c r="AT15" s="345"/>
      <c r="AU15" s="346"/>
      <c r="AV15" s="347" t="s">
        <v>15</v>
      </c>
      <c r="AW15" s="345"/>
      <c r="AX15" s="345"/>
      <c r="AY15" s="338"/>
      <c r="AZ15" s="339"/>
      <c r="BA15" s="324"/>
      <c r="BB15" s="343"/>
      <c r="BC15" s="324"/>
      <c r="BD15" s="325"/>
      <c r="BE15" s="325"/>
      <c r="BF15" s="325"/>
      <c r="BG15" s="343"/>
    </row>
    <row r="16" spans="2:64" ht="20.25" customHeight="1" x14ac:dyDescent="0.4">
      <c r="B16" s="319"/>
      <c r="C16" s="324"/>
      <c r="D16" s="325"/>
      <c r="E16" s="326"/>
      <c r="F16" s="36"/>
      <c r="G16" s="331"/>
      <c r="H16" s="334"/>
      <c r="I16" s="325"/>
      <c r="J16" s="325"/>
      <c r="K16" s="326"/>
      <c r="L16" s="334"/>
      <c r="M16" s="325"/>
      <c r="N16" s="326"/>
      <c r="O16" s="334"/>
      <c r="P16" s="325"/>
      <c r="Q16" s="325"/>
      <c r="R16" s="325"/>
      <c r="S16" s="343"/>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38"/>
      <c r="AZ16" s="339"/>
      <c r="BA16" s="324"/>
      <c r="BB16" s="343"/>
      <c r="BC16" s="324"/>
      <c r="BD16" s="325"/>
      <c r="BE16" s="325"/>
      <c r="BF16" s="325"/>
      <c r="BG16" s="343"/>
    </row>
    <row r="17" spans="2:59" ht="20.25" hidden="1" customHeight="1" x14ac:dyDescent="0.4">
      <c r="B17" s="319"/>
      <c r="C17" s="324"/>
      <c r="D17" s="325"/>
      <c r="E17" s="326"/>
      <c r="F17" s="36"/>
      <c r="G17" s="331"/>
      <c r="H17" s="334"/>
      <c r="I17" s="325"/>
      <c r="J17" s="325"/>
      <c r="K17" s="326"/>
      <c r="L17" s="334"/>
      <c r="M17" s="325"/>
      <c r="N17" s="326"/>
      <c r="O17" s="334"/>
      <c r="P17" s="325"/>
      <c r="Q17" s="325"/>
      <c r="R17" s="325"/>
      <c r="S17" s="343"/>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38"/>
      <c r="AZ17" s="339"/>
      <c r="BA17" s="324"/>
      <c r="BB17" s="343"/>
      <c r="BC17" s="324"/>
      <c r="BD17" s="325"/>
      <c r="BE17" s="325"/>
      <c r="BF17" s="325"/>
      <c r="BG17" s="343"/>
    </row>
    <row r="18" spans="2:59" ht="20.25" customHeight="1" thickBot="1" x14ac:dyDescent="0.45">
      <c r="B18" s="320"/>
      <c r="C18" s="327"/>
      <c r="D18" s="328"/>
      <c r="E18" s="329"/>
      <c r="F18" s="37"/>
      <c r="G18" s="332"/>
      <c r="H18" s="335"/>
      <c r="I18" s="328"/>
      <c r="J18" s="328"/>
      <c r="K18" s="329"/>
      <c r="L18" s="335"/>
      <c r="M18" s="328"/>
      <c r="N18" s="329"/>
      <c r="O18" s="335"/>
      <c r="P18" s="328"/>
      <c r="Q18" s="328"/>
      <c r="R18" s="328"/>
      <c r="S18" s="344"/>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0"/>
      <c r="AZ18" s="341"/>
      <c r="BA18" s="327"/>
      <c r="BB18" s="344"/>
      <c r="BC18" s="327"/>
      <c r="BD18" s="328"/>
      <c r="BE18" s="328"/>
      <c r="BF18" s="328"/>
      <c r="BG18" s="344"/>
    </row>
    <row r="19" spans="2:59" ht="20.25" customHeight="1" x14ac:dyDescent="0.4">
      <c r="B19" s="68"/>
      <c r="C19" s="359"/>
      <c r="D19" s="360"/>
      <c r="E19" s="361"/>
      <c r="F19" s="184"/>
      <c r="G19" s="362"/>
      <c r="H19" s="363"/>
      <c r="I19" s="360"/>
      <c r="J19" s="360"/>
      <c r="K19" s="361"/>
      <c r="L19" s="364"/>
      <c r="M19" s="316"/>
      <c r="N19" s="365"/>
      <c r="O19" s="72" t="s">
        <v>18</v>
      </c>
      <c r="P19" s="26"/>
      <c r="Q19" s="26"/>
      <c r="R19" s="24"/>
      <c r="S19" s="73"/>
      <c r="T19" s="187"/>
      <c r="U19" s="197"/>
      <c r="V19" s="197"/>
      <c r="W19" s="197"/>
      <c r="X19" s="197"/>
      <c r="Y19" s="197"/>
      <c r="Z19" s="186"/>
      <c r="AA19" s="187"/>
      <c r="AB19" s="197"/>
      <c r="AC19" s="197"/>
      <c r="AD19" s="197"/>
      <c r="AE19" s="197"/>
      <c r="AF19" s="197"/>
      <c r="AG19" s="186"/>
      <c r="AH19" s="187"/>
      <c r="AI19" s="197"/>
      <c r="AJ19" s="197"/>
      <c r="AK19" s="197"/>
      <c r="AL19" s="197"/>
      <c r="AM19" s="197"/>
      <c r="AN19" s="186"/>
      <c r="AO19" s="187"/>
      <c r="AP19" s="197"/>
      <c r="AQ19" s="197"/>
      <c r="AR19" s="197"/>
      <c r="AS19" s="197"/>
      <c r="AT19" s="197"/>
      <c r="AU19" s="186"/>
      <c r="AV19" s="187"/>
      <c r="AW19" s="197"/>
      <c r="AX19" s="198"/>
      <c r="AY19" s="311"/>
      <c r="AZ19" s="312"/>
      <c r="BA19" s="313"/>
      <c r="BB19" s="314"/>
      <c r="BC19" s="315"/>
      <c r="BD19" s="316"/>
      <c r="BE19" s="316"/>
      <c r="BF19" s="316"/>
      <c r="BG19" s="317"/>
    </row>
    <row r="20" spans="2:59" ht="20.25" customHeight="1" x14ac:dyDescent="0.4">
      <c r="B20" s="69">
        <v>1</v>
      </c>
      <c r="C20" s="248"/>
      <c r="D20" s="249"/>
      <c r="E20" s="250"/>
      <c r="F20" s="188"/>
      <c r="G20" s="265"/>
      <c r="H20" s="251"/>
      <c r="I20" s="249"/>
      <c r="J20" s="249"/>
      <c r="K20" s="250"/>
      <c r="L20" s="269"/>
      <c r="M20" s="246"/>
      <c r="N20" s="270"/>
      <c r="O20" s="27" t="s">
        <v>86</v>
      </c>
      <c r="P20" s="28"/>
      <c r="Q20" s="28"/>
      <c r="R20" s="23"/>
      <c r="S20" s="74"/>
      <c r="T20" s="163" t="str">
        <f>IF(T19="","",VLOOKUP(T19,'シフト記号表（勤務時間帯）'!$C$5:$W$46,21,FALSE))</f>
        <v/>
      </c>
      <c r="U20" s="164" t="str">
        <f>IF(U19="","",VLOOKUP(U19,'シフト記号表（勤務時間帯）'!$C$5:$W$46,21,FALSE))</f>
        <v/>
      </c>
      <c r="V20" s="164" t="str">
        <f>IF(V19="","",VLOOKUP(V19,'シフト記号表（勤務時間帯）'!$C$5:$W$46,21,FALSE))</f>
        <v/>
      </c>
      <c r="W20" s="164" t="str">
        <f>IF(W19="","",VLOOKUP(W19,'シフト記号表（勤務時間帯）'!$C$5:$W$46,21,FALSE))</f>
        <v/>
      </c>
      <c r="X20" s="164" t="str">
        <f>IF(X19="","",VLOOKUP(X19,'シフト記号表（勤務時間帯）'!$C$5:$W$46,21,FALSE))</f>
        <v/>
      </c>
      <c r="Y20" s="164" t="str">
        <f>IF(Y19="","",VLOOKUP(Y19,'シフト記号表（勤務時間帯）'!$C$5:$W$46,21,FALSE))</f>
        <v/>
      </c>
      <c r="Z20" s="165" t="str">
        <f>IF(Z19="","",VLOOKUP(Z19,'シフト記号表（勤務時間帯）'!$C$5:$W$46,21,FALSE))</f>
        <v/>
      </c>
      <c r="AA20" s="163" t="str">
        <f>IF(AA19="","",VLOOKUP(AA19,'シフト記号表（勤務時間帯）'!$C$5:$W$46,21,FALSE))</f>
        <v/>
      </c>
      <c r="AB20" s="164" t="str">
        <f>IF(AB19="","",VLOOKUP(AB19,'シフト記号表（勤務時間帯）'!$C$5:$W$46,21,FALSE))</f>
        <v/>
      </c>
      <c r="AC20" s="164" t="str">
        <f>IF(AC19="","",VLOOKUP(AC19,'シフト記号表（勤務時間帯）'!$C$5:$W$46,21,FALSE))</f>
        <v/>
      </c>
      <c r="AD20" s="164" t="str">
        <f>IF(AD19="","",VLOOKUP(AD19,'シフト記号表（勤務時間帯）'!$C$5:$W$46,21,FALSE))</f>
        <v/>
      </c>
      <c r="AE20" s="164" t="str">
        <f>IF(AE19="","",VLOOKUP(AE19,'シフト記号表（勤務時間帯）'!$C$5:$W$46,21,FALSE))</f>
        <v/>
      </c>
      <c r="AF20" s="164" t="str">
        <f>IF(AF19="","",VLOOKUP(AF19,'シフト記号表（勤務時間帯）'!$C$5:$W$46,21,FALSE))</f>
        <v/>
      </c>
      <c r="AG20" s="165" t="str">
        <f>IF(AG19="","",VLOOKUP(AG19,'シフト記号表（勤務時間帯）'!$C$5:$W$46,21,FALSE))</f>
        <v/>
      </c>
      <c r="AH20" s="163" t="str">
        <f>IF(AH19="","",VLOOKUP(AH19,'シフト記号表（勤務時間帯）'!$C$5:$W$46,21,FALSE))</f>
        <v/>
      </c>
      <c r="AI20" s="164" t="str">
        <f>IF(AI19="","",VLOOKUP(AI19,'シフト記号表（勤務時間帯）'!$C$5:$W$46,21,FALSE))</f>
        <v/>
      </c>
      <c r="AJ20" s="164" t="str">
        <f>IF(AJ19="","",VLOOKUP(AJ19,'シフト記号表（勤務時間帯）'!$C$5:$W$46,21,FALSE))</f>
        <v/>
      </c>
      <c r="AK20" s="164" t="str">
        <f>IF(AK19="","",VLOOKUP(AK19,'シフト記号表（勤務時間帯）'!$C$5:$W$46,21,FALSE))</f>
        <v/>
      </c>
      <c r="AL20" s="164" t="str">
        <f>IF(AL19="","",VLOOKUP(AL19,'シフト記号表（勤務時間帯）'!$C$5:$W$46,21,FALSE))</f>
        <v/>
      </c>
      <c r="AM20" s="164" t="str">
        <f>IF(AM19="","",VLOOKUP(AM19,'シフト記号表（勤務時間帯）'!$C$5:$W$46,21,FALSE))</f>
        <v/>
      </c>
      <c r="AN20" s="165" t="str">
        <f>IF(AN19="","",VLOOKUP(AN19,'シフト記号表（勤務時間帯）'!$C$5:$W$46,21,FALSE))</f>
        <v/>
      </c>
      <c r="AO20" s="163" t="str">
        <f>IF(AO19="","",VLOOKUP(AO19,'シフト記号表（勤務時間帯）'!$C$5:$W$46,21,FALSE))</f>
        <v/>
      </c>
      <c r="AP20" s="164" t="str">
        <f>IF(AP19="","",VLOOKUP(AP19,'シフト記号表（勤務時間帯）'!$C$5:$W$46,21,FALSE))</f>
        <v/>
      </c>
      <c r="AQ20" s="164" t="str">
        <f>IF(AQ19="","",VLOOKUP(AQ19,'シフト記号表（勤務時間帯）'!$C$5:$W$46,21,FALSE))</f>
        <v/>
      </c>
      <c r="AR20" s="164" t="str">
        <f>IF(AR19="","",VLOOKUP(AR19,'シフト記号表（勤務時間帯）'!$C$5:$W$46,21,FALSE))</f>
        <v/>
      </c>
      <c r="AS20" s="164" t="str">
        <f>IF(AS19="","",VLOOKUP(AS19,'シフト記号表（勤務時間帯）'!$C$5:$W$46,21,FALSE))</f>
        <v/>
      </c>
      <c r="AT20" s="164" t="str">
        <f>IF(AT19="","",VLOOKUP(AT19,'シフト記号表（勤務時間帯）'!$C$5:$W$46,21,FALSE))</f>
        <v/>
      </c>
      <c r="AU20" s="165" t="str">
        <f>IF(AU19="","",VLOOKUP(AU19,'シフト記号表（勤務時間帯）'!$C$5:$W$46,21,FALSE))</f>
        <v/>
      </c>
      <c r="AV20" s="163" t="str">
        <f>IF(AV19="","",VLOOKUP(AV19,'シフト記号表（勤務時間帯）'!$C$5:$W$46,21,FALSE))</f>
        <v/>
      </c>
      <c r="AW20" s="164" t="str">
        <f>IF(AW19="","",VLOOKUP(AW19,'シフト記号表（勤務時間帯）'!$C$5:$W$46,21,FALSE))</f>
        <v/>
      </c>
      <c r="AX20" s="166" t="str">
        <f>IF(AX19="","",VLOOKUP(AX19,'シフト記号表（勤務時間帯）'!$C$5:$W$46,21,FALSE))</f>
        <v/>
      </c>
      <c r="AY20" s="252">
        <f>IF($BB$3="計画",SUM(T20:AU20),IF($BB$3="実績",SUM(T20:AX20),""))</f>
        <v>0</v>
      </c>
      <c r="AZ20" s="253"/>
      <c r="BA20" s="254">
        <f>IF($BB$3="計画",AY20/4,IF($BB$3="実績",(AY20/($BB$7/7)),""))</f>
        <v>0</v>
      </c>
      <c r="BB20" s="255"/>
      <c r="BC20" s="245"/>
      <c r="BD20" s="246"/>
      <c r="BE20" s="246"/>
      <c r="BF20" s="246"/>
      <c r="BG20" s="247"/>
    </row>
    <row r="21" spans="2:59" ht="20.25" customHeight="1" x14ac:dyDescent="0.4">
      <c r="B21" s="70"/>
      <c r="C21" s="285"/>
      <c r="D21" s="286"/>
      <c r="E21" s="287"/>
      <c r="F21" s="189">
        <f>C20</f>
        <v>0</v>
      </c>
      <c r="G21" s="289"/>
      <c r="H21" s="288"/>
      <c r="I21" s="286"/>
      <c r="J21" s="286"/>
      <c r="K21" s="287"/>
      <c r="L21" s="290"/>
      <c r="M21" s="283"/>
      <c r="N21" s="291"/>
      <c r="O21" s="29" t="s">
        <v>87</v>
      </c>
      <c r="P21" s="30"/>
      <c r="Q21" s="30"/>
      <c r="R21" s="21"/>
      <c r="S21" s="75"/>
      <c r="T21" s="167" t="str">
        <f>IF(T19="","",VLOOKUP(T19,'シフト記号表（勤務時間帯）'!$C$5:$Y$46,23,FALSE))</f>
        <v/>
      </c>
      <c r="U21" s="168" t="str">
        <f>IF(U19="","",VLOOKUP(U19,'シフト記号表（勤務時間帯）'!$C$5:$Y$46,23,FALSE))</f>
        <v/>
      </c>
      <c r="V21" s="168" t="str">
        <f>IF(V19="","",VLOOKUP(V19,'シフト記号表（勤務時間帯）'!$C$5:$Y$46,23,FALSE))</f>
        <v/>
      </c>
      <c r="W21" s="168" t="str">
        <f>IF(W19="","",VLOOKUP(W19,'シフト記号表（勤務時間帯）'!$C$5:$Y$46,23,FALSE))</f>
        <v/>
      </c>
      <c r="X21" s="168" t="str">
        <f>IF(X19="","",VLOOKUP(X19,'シフト記号表（勤務時間帯）'!$C$5:$Y$46,23,FALSE))</f>
        <v/>
      </c>
      <c r="Y21" s="168" t="str">
        <f>IF(Y19="","",VLOOKUP(Y19,'シフト記号表（勤務時間帯）'!$C$5:$Y$46,23,FALSE))</f>
        <v/>
      </c>
      <c r="Z21" s="169" t="str">
        <f>IF(Z19="","",VLOOKUP(Z19,'シフト記号表（勤務時間帯）'!$C$5:$Y$46,23,FALSE))</f>
        <v/>
      </c>
      <c r="AA21" s="167" t="str">
        <f>IF(AA19="","",VLOOKUP(AA19,'シフト記号表（勤務時間帯）'!$C$5:$Y$46,23,FALSE))</f>
        <v/>
      </c>
      <c r="AB21" s="168" t="str">
        <f>IF(AB19="","",VLOOKUP(AB19,'シフト記号表（勤務時間帯）'!$C$5:$Y$46,23,FALSE))</f>
        <v/>
      </c>
      <c r="AC21" s="168" t="str">
        <f>IF(AC19="","",VLOOKUP(AC19,'シフト記号表（勤務時間帯）'!$C$5:$Y$46,23,FALSE))</f>
        <v/>
      </c>
      <c r="AD21" s="168" t="str">
        <f>IF(AD19="","",VLOOKUP(AD19,'シフト記号表（勤務時間帯）'!$C$5:$Y$46,23,FALSE))</f>
        <v/>
      </c>
      <c r="AE21" s="168" t="str">
        <f>IF(AE19="","",VLOOKUP(AE19,'シフト記号表（勤務時間帯）'!$C$5:$Y$46,23,FALSE))</f>
        <v/>
      </c>
      <c r="AF21" s="168" t="str">
        <f>IF(AF19="","",VLOOKUP(AF19,'シフト記号表（勤務時間帯）'!$C$5:$Y$46,23,FALSE))</f>
        <v/>
      </c>
      <c r="AG21" s="169" t="str">
        <f>IF(AG19="","",VLOOKUP(AG19,'シフト記号表（勤務時間帯）'!$C$5:$Y$46,23,FALSE))</f>
        <v/>
      </c>
      <c r="AH21" s="167" t="str">
        <f>IF(AH19="","",VLOOKUP(AH19,'シフト記号表（勤務時間帯）'!$C$5:$Y$46,23,FALSE))</f>
        <v/>
      </c>
      <c r="AI21" s="168" t="str">
        <f>IF(AI19="","",VLOOKUP(AI19,'シフト記号表（勤務時間帯）'!$C$5:$Y$46,23,FALSE))</f>
        <v/>
      </c>
      <c r="AJ21" s="168" t="str">
        <f>IF(AJ19="","",VLOOKUP(AJ19,'シフト記号表（勤務時間帯）'!$C$5:$Y$46,23,FALSE))</f>
        <v/>
      </c>
      <c r="AK21" s="168" t="str">
        <f>IF(AK19="","",VLOOKUP(AK19,'シフト記号表（勤務時間帯）'!$C$5:$Y$46,23,FALSE))</f>
        <v/>
      </c>
      <c r="AL21" s="168" t="str">
        <f>IF(AL19="","",VLOOKUP(AL19,'シフト記号表（勤務時間帯）'!$C$5:$Y$46,23,FALSE))</f>
        <v/>
      </c>
      <c r="AM21" s="168" t="str">
        <f>IF(AM19="","",VLOOKUP(AM19,'シフト記号表（勤務時間帯）'!$C$5:$Y$46,23,FALSE))</f>
        <v/>
      </c>
      <c r="AN21" s="169" t="str">
        <f>IF(AN19="","",VLOOKUP(AN19,'シフト記号表（勤務時間帯）'!$C$5:$Y$46,23,FALSE))</f>
        <v/>
      </c>
      <c r="AO21" s="167" t="str">
        <f>IF(AO19="","",VLOOKUP(AO19,'シフト記号表（勤務時間帯）'!$C$5:$Y$46,23,FALSE))</f>
        <v/>
      </c>
      <c r="AP21" s="168" t="str">
        <f>IF(AP19="","",VLOOKUP(AP19,'シフト記号表（勤務時間帯）'!$C$5:$Y$46,23,FALSE))</f>
        <v/>
      </c>
      <c r="AQ21" s="168" t="str">
        <f>IF(AQ19="","",VLOOKUP(AQ19,'シフト記号表（勤務時間帯）'!$C$5:$Y$46,23,FALSE))</f>
        <v/>
      </c>
      <c r="AR21" s="168" t="str">
        <f>IF(AR19="","",VLOOKUP(AR19,'シフト記号表（勤務時間帯）'!$C$5:$Y$46,23,FALSE))</f>
        <v/>
      </c>
      <c r="AS21" s="168" t="str">
        <f>IF(AS19="","",VLOOKUP(AS19,'シフト記号表（勤務時間帯）'!$C$5:$Y$46,23,FALSE))</f>
        <v/>
      </c>
      <c r="AT21" s="168" t="str">
        <f>IF(AT19="","",VLOOKUP(AT19,'シフト記号表（勤務時間帯）'!$C$5:$Y$46,23,FALSE))</f>
        <v/>
      </c>
      <c r="AU21" s="169" t="str">
        <f>IF(AU19="","",VLOOKUP(AU19,'シフト記号表（勤務時間帯）'!$C$5:$Y$46,23,FALSE))</f>
        <v/>
      </c>
      <c r="AV21" s="167" t="str">
        <f>IF(AV19="","",VLOOKUP(AV19,'シフト記号表（勤務時間帯）'!$C$5:$Y$46,23,FALSE))</f>
        <v/>
      </c>
      <c r="AW21" s="168" t="str">
        <f>IF(AW19="","",VLOOKUP(AW19,'シフト記号表（勤務時間帯）'!$C$5:$Y$46,23,FALSE))</f>
        <v/>
      </c>
      <c r="AX21" s="170" t="str">
        <f>IF(AX19="","",VLOOKUP(AX19,'シフト記号表（勤務時間帯）'!$C$5:$Y$46,23,FALSE))</f>
        <v/>
      </c>
      <c r="AY21" s="260">
        <f>IF($BB$3="計画",SUM(T21:AU21),IF($BB$3="実績",SUM(T21:AX21),""))</f>
        <v>0</v>
      </c>
      <c r="AZ21" s="261"/>
      <c r="BA21" s="262">
        <f>IF($BB$3="計画",AY21/4,IF($BB$3="実績",(AY21/($BB$7/7)),""))</f>
        <v>0</v>
      </c>
      <c r="BB21" s="263"/>
      <c r="BC21" s="282"/>
      <c r="BD21" s="283"/>
      <c r="BE21" s="283"/>
      <c r="BF21" s="283"/>
      <c r="BG21" s="284"/>
    </row>
    <row r="22" spans="2:59" ht="20.25" customHeight="1" x14ac:dyDescent="0.4">
      <c r="B22" s="71"/>
      <c r="C22" s="306"/>
      <c r="D22" s="307"/>
      <c r="E22" s="308"/>
      <c r="F22" s="190"/>
      <c r="G22" s="309"/>
      <c r="H22" s="310"/>
      <c r="I22" s="307"/>
      <c r="J22" s="307"/>
      <c r="K22" s="308"/>
      <c r="L22" s="267"/>
      <c r="M22" s="243"/>
      <c r="N22" s="268"/>
      <c r="O22" s="25" t="s">
        <v>18</v>
      </c>
      <c r="P22" s="31"/>
      <c r="Q22" s="31"/>
      <c r="R22" s="19"/>
      <c r="S22" s="76"/>
      <c r="T22" s="191"/>
      <c r="U22" s="192"/>
      <c r="V22" s="192"/>
      <c r="W22" s="192"/>
      <c r="X22" s="192"/>
      <c r="Y22" s="192"/>
      <c r="Z22" s="193"/>
      <c r="AA22" s="191"/>
      <c r="AB22" s="192"/>
      <c r="AC22" s="192"/>
      <c r="AD22" s="192"/>
      <c r="AE22" s="192"/>
      <c r="AF22" s="192"/>
      <c r="AG22" s="193"/>
      <c r="AH22" s="191"/>
      <c r="AI22" s="192"/>
      <c r="AJ22" s="192"/>
      <c r="AK22" s="192"/>
      <c r="AL22" s="192"/>
      <c r="AM22" s="192"/>
      <c r="AN22" s="193"/>
      <c r="AO22" s="191"/>
      <c r="AP22" s="192"/>
      <c r="AQ22" s="192"/>
      <c r="AR22" s="192"/>
      <c r="AS22" s="192"/>
      <c r="AT22" s="192"/>
      <c r="AU22" s="193"/>
      <c r="AV22" s="191"/>
      <c r="AW22" s="192"/>
      <c r="AX22" s="199"/>
      <c r="AY22" s="274"/>
      <c r="AZ22" s="275"/>
      <c r="BA22" s="276"/>
      <c r="BB22" s="277"/>
      <c r="BC22" s="242"/>
      <c r="BD22" s="243"/>
      <c r="BE22" s="243"/>
      <c r="BF22" s="243"/>
      <c r="BG22" s="244"/>
    </row>
    <row r="23" spans="2:59" ht="20.25" customHeight="1" x14ac:dyDescent="0.4">
      <c r="B23" s="69">
        <f>B20+1</f>
        <v>2</v>
      </c>
      <c r="C23" s="248"/>
      <c r="D23" s="249"/>
      <c r="E23" s="250"/>
      <c r="F23" s="188"/>
      <c r="G23" s="265"/>
      <c r="H23" s="251"/>
      <c r="I23" s="249"/>
      <c r="J23" s="249"/>
      <c r="K23" s="250"/>
      <c r="L23" s="269"/>
      <c r="M23" s="246"/>
      <c r="N23" s="270"/>
      <c r="O23" s="27" t="s">
        <v>86</v>
      </c>
      <c r="P23" s="28"/>
      <c r="Q23" s="28"/>
      <c r="R23" s="23"/>
      <c r="S23" s="74"/>
      <c r="T23" s="163" t="str">
        <f>IF(T22="","",VLOOKUP(T22,'シフト記号表（勤務時間帯）'!$C$5:$W$46,21,FALSE))</f>
        <v/>
      </c>
      <c r="U23" s="164" t="str">
        <f>IF(U22="","",VLOOKUP(U22,'シフト記号表（勤務時間帯）'!$C$5:$W$46,21,FALSE))</f>
        <v/>
      </c>
      <c r="V23" s="164" t="str">
        <f>IF(V22="","",VLOOKUP(V22,'シフト記号表（勤務時間帯）'!$C$5:$W$46,21,FALSE))</f>
        <v/>
      </c>
      <c r="W23" s="164" t="str">
        <f>IF(W22="","",VLOOKUP(W22,'シフト記号表（勤務時間帯）'!$C$5:$W$46,21,FALSE))</f>
        <v/>
      </c>
      <c r="X23" s="164" t="str">
        <f>IF(X22="","",VLOOKUP(X22,'シフト記号表（勤務時間帯）'!$C$5:$W$46,21,FALSE))</f>
        <v/>
      </c>
      <c r="Y23" s="164" t="str">
        <f>IF(Y22="","",VLOOKUP(Y22,'シフト記号表（勤務時間帯）'!$C$5:$W$46,21,FALSE))</f>
        <v/>
      </c>
      <c r="Z23" s="165" t="str">
        <f>IF(Z22="","",VLOOKUP(Z22,'シフト記号表（勤務時間帯）'!$C$5:$W$46,21,FALSE))</f>
        <v/>
      </c>
      <c r="AA23" s="163" t="str">
        <f>IF(AA22="","",VLOOKUP(AA22,'シフト記号表（勤務時間帯）'!$C$5:$W$46,21,FALSE))</f>
        <v/>
      </c>
      <c r="AB23" s="164" t="str">
        <f>IF(AB22="","",VLOOKUP(AB22,'シフト記号表（勤務時間帯）'!$C$5:$W$46,21,FALSE))</f>
        <v/>
      </c>
      <c r="AC23" s="164" t="str">
        <f>IF(AC22="","",VLOOKUP(AC22,'シフト記号表（勤務時間帯）'!$C$5:$W$46,21,FALSE))</f>
        <v/>
      </c>
      <c r="AD23" s="164" t="str">
        <f>IF(AD22="","",VLOOKUP(AD22,'シフト記号表（勤務時間帯）'!$C$5:$W$46,21,FALSE))</f>
        <v/>
      </c>
      <c r="AE23" s="164" t="str">
        <f>IF(AE22="","",VLOOKUP(AE22,'シフト記号表（勤務時間帯）'!$C$5:$W$46,21,FALSE))</f>
        <v/>
      </c>
      <c r="AF23" s="164" t="str">
        <f>IF(AF22="","",VLOOKUP(AF22,'シフト記号表（勤務時間帯）'!$C$5:$W$46,21,FALSE))</f>
        <v/>
      </c>
      <c r="AG23" s="165" t="str">
        <f>IF(AG22="","",VLOOKUP(AG22,'シフト記号表（勤務時間帯）'!$C$5:$W$46,21,FALSE))</f>
        <v/>
      </c>
      <c r="AH23" s="163" t="str">
        <f>IF(AH22="","",VLOOKUP(AH22,'シフト記号表（勤務時間帯）'!$C$5:$W$46,21,FALSE))</f>
        <v/>
      </c>
      <c r="AI23" s="164" t="str">
        <f>IF(AI22="","",VLOOKUP(AI22,'シフト記号表（勤務時間帯）'!$C$5:$W$46,21,FALSE))</f>
        <v/>
      </c>
      <c r="AJ23" s="164" t="str">
        <f>IF(AJ22="","",VLOOKUP(AJ22,'シフト記号表（勤務時間帯）'!$C$5:$W$46,21,FALSE))</f>
        <v/>
      </c>
      <c r="AK23" s="164" t="str">
        <f>IF(AK22="","",VLOOKUP(AK22,'シフト記号表（勤務時間帯）'!$C$5:$W$46,21,FALSE))</f>
        <v/>
      </c>
      <c r="AL23" s="164" t="str">
        <f>IF(AL22="","",VLOOKUP(AL22,'シフト記号表（勤務時間帯）'!$C$5:$W$46,21,FALSE))</f>
        <v/>
      </c>
      <c r="AM23" s="164" t="str">
        <f>IF(AM22="","",VLOOKUP(AM22,'シフト記号表（勤務時間帯）'!$C$5:$W$46,21,FALSE))</f>
        <v/>
      </c>
      <c r="AN23" s="165" t="str">
        <f>IF(AN22="","",VLOOKUP(AN22,'シフト記号表（勤務時間帯）'!$C$5:$W$46,21,FALSE))</f>
        <v/>
      </c>
      <c r="AO23" s="163" t="str">
        <f>IF(AO22="","",VLOOKUP(AO22,'シフト記号表（勤務時間帯）'!$C$5:$W$46,21,FALSE))</f>
        <v/>
      </c>
      <c r="AP23" s="164" t="str">
        <f>IF(AP22="","",VLOOKUP(AP22,'シフト記号表（勤務時間帯）'!$C$5:$W$46,21,FALSE))</f>
        <v/>
      </c>
      <c r="AQ23" s="164" t="str">
        <f>IF(AQ22="","",VLOOKUP(AQ22,'シフト記号表（勤務時間帯）'!$C$5:$W$46,21,FALSE))</f>
        <v/>
      </c>
      <c r="AR23" s="164" t="str">
        <f>IF(AR22="","",VLOOKUP(AR22,'シフト記号表（勤務時間帯）'!$C$5:$W$46,21,FALSE))</f>
        <v/>
      </c>
      <c r="AS23" s="164" t="str">
        <f>IF(AS22="","",VLOOKUP(AS22,'シフト記号表（勤務時間帯）'!$C$5:$W$46,21,FALSE))</f>
        <v/>
      </c>
      <c r="AT23" s="164" t="str">
        <f>IF(AT22="","",VLOOKUP(AT22,'シフト記号表（勤務時間帯）'!$C$5:$W$46,21,FALSE))</f>
        <v/>
      </c>
      <c r="AU23" s="165" t="str">
        <f>IF(AU22="","",VLOOKUP(AU22,'シフト記号表（勤務時間帯）'!$C$5:$W$46,21,FALSE))</f>
        <v/>
      </c>
      <c r="AV23" s="163" t="str">
        <f>IF(AV22="","",VLOOKUP(AV22,'シフト記号表（勤務時間帯）'!$C$5:$W$46,21,FALSE))</f>
        <v/>
      </c>
      <c r="AW23" s="164" t="str">
        <f>IF(AW22="","",VLOOKUP(AW22,'シフト記号表（勤務時間帯）'!$C$5:$W$46,21,FALSE))</f>
        <v/>
      </c>
      <c r="AX23" s="166" t="str">
        <f>IF(AX22="","",VLOOKUP(AX22,'シフト記号表（勤務時間帯）'!$C$5:$W$46,21,FALSE))</f>
        <v/>
      </c>
      <c r="AY23" s="252">
        <f>IF($BB$3="計画",SUM(T23:AU23),IF($BB$3="実績",SUM(T23:AX23),""))</f>
        <v>0</v>
      </c>
      <c r="AZ23" s="253"/>
      <c r="BA23" s="254">
        <f>IF($BB$3="計画",AY23/4,IF($BB$3="実績",(AY23/($BB$7/7)),""))</f>
        <v>0</v>
      </c>
      <c r="BB23" s="255"/>
      <c r="BC23" s="245"/>
      <c r="BD23" s="246"/>
      <c r="BE23" s="246"/>
      <c r="BF23" s="246"/>
      <c r="BG23" s="247"/>
    </row>
    <row r="24" spans="2:59" ht="20.25" customHeight="1" x14ac:dyDescent="0.4">
      <c r="B24" s="70"/>
      <c r="C24" s="285"/>
      <c r="D24" s="286"/>
      <c r="E24" s="287"/>
      <c r="F24" s="189">
        <f>C23</f>
        <v>0</v>
      </c>
      <c r="G24" s="289"/>
      <c r="H24" s="288"/>
      <c r="I24" s="286"/>
      <c r="J24" s="286"/>
      <c r="K24" s="287"/>
      <c r="L24" s="290"/>
      <c r="M24" s="283"/>
      <c r="N24" s="291"/>
      <c r="O24" s="29" t="s">
        <v>87</v>
      </c>
      <c r="P24" s="30"/>
      <c r="Q24" s="30"/>
      <c r="R24" s="21"/>
      <c r="S24" s="75"/>
      <c r="T24" s="167" t="str">
        <f>IF(T22="","",VLOOKUP(T22,'シフト記号表（勤務時間帯）'!$C$5:$Y$46,23,FALSE))</f>
        <v/>
      </c>
      <c r="U24" s="168" t="str">
        <f>IF(U22="","",VLOOKUP(U22,'シフト記号表（勤務時間帯）'!$C$5:$Y$46,23,FALSE))</f>
        <v/>
      </c>
      <c r="V24" s="168" t="str">
        <f>IF(V22="","",VLOOKUP(V22,'シフト記号表（勤務時間帯）'!$C$5:$Y$46,23,FALSE))</f>
        <v/>
      </c>
      <c r="W24" s="168" t="str">
        <f>IF(W22="","",VLOOKUP(W22,'シフト記号表（勤務時間帯）'!$C$5:$Y$46,23,FALSE))</f>
        <v/>
      </c>
      <c r="X24" s="168" t="str">
        <f>IF(X22="","",VLOOKUP(X22,'シフト記号表（勤務時間帯）'!$C$5:$Y$46,23,FALSE))</f>
        <v/>
      </c>
      <c r="Y24" s="168" t="str">
        <f>IF(Y22="","",VLOOKUP(Y22,'シフト記号表（勤務時間帯）'!$C$5:$Y$46,23,FALSE))</f>
        <v/>
      </c>
      <c r="Z24" s="169" t="str">
        <f>IF(Z22="","",VLOOKUP(Z22,'シフト記号表（勤務時間帯）'!$C$5:$Y$46,23,FALSE))</f>
        <v/>
      </c>
      <c r="AA24" s="167" t="str">
        <f>IF(AA22="","",VLOOKUP(AA22,'シフト記号表（勤務時間帯）'!$C$5:$Y$46,23,FALSE))</f>
        <v/>
      </c>
      <c r="AB24" s="168" t="str">
        <f>IF(AB22="","",VLOOKUP(AB22,'シフト記号表（勤務時間帯）'!$C$5:$Y$46,23,FALSE))</f>
        <v/>
      </c>
      <c r="AC24" s="168" t="str">
        <f>IF(AC22="","",VLOOKUP(AC22,'シフト記号表（勤務時間帯）'!$C$5:$Y$46,23,FALSE))</f>
        <v/>
      </c>
      <c r="AD24" s="168" t="str">
        <f>IF(AD22="","",VLOOKUP(AD22,'シフト記号表（勤務時間帯）'!$C$5:$Y$46,23,FALSE))</f>
        <v/>
      </c>
      <c r="AE24" s="168" t="str">
        <f>IF(AE22="","",VLOOKUP(AE22,'シフト記号表（勤務時間帯）'!$C$5:$Y$46,23,FALSE))</f>
        <v/>
      </c>
      <c r="AF24" s="168" t="str">
        <f>IF(AF22="","",VLOOKUP(AF22,'シフト記号表（勤務時間帯）'!$C$5:$Y$46,23,FALSE))</f>
        <v/>
      </c>
      <c r="AG24" s="169" t="str">
        <f>IF(AG22="","",VLOOKUP(AG22,'シフト記号表（勤務時間帯）'!$C$5:$Y$46,23,FALSE))</f>
        <v/>
      </c>
      <c r="AH24" s="167" t="str">
        <f>IF(AH22="","",VLOOKUP(AH22,'シフト記号表（勤務時間帯）'!$C$5:$Y$46,23,FALSE))</f>
        <v/>
      </c>
      <c r="AI24" s="168" t="str">
        <f>IF(AI22="","",VLOOKUP(AI22,'シフト記号表（勤務時間帯）'!$C$5:$Y$46,23,FALSE))</f>
        <v/>
      </c>
      <c r="AJ24" s="168" t="str">
        <f>IF(AJ22="","",VLOOKUP(AJ22,'シフト記号表（勤務時間帯）'!$C$5:$Y$46,23,FALSE))</f>
        <v/>
      </c>
      <c r="AK24" s="168" t="str">
        <f>IF(AK22="","",VLOOKUP(AK22,'シフト記号表（勤務時間帯）'!$C$5:$Y$46,23,FALSE))</f>
        <v/>
      </c>
      <c r="AL24" s="168" t="str">
        <f>IF(AL22="","",VLOOKUP(AL22,'シフト記号表（勤務時間帯）'!$C$5:$Y$46,23,FALSE))</f>
        <v/>
      </c>
      <c r="AM24" s="168" t="str">
        <f>IF(AM22="","",VLOOKUP(AM22,'シフト記号表（勤務時間帯）'!$C$5:$Y$46,23,FALSE))</f>
        <v/>
      </c>
      <c r="AN24" s="169" t="str">
        <f>IF(AN22="","",VLOOKUP(AN22,'シフト記号表（勤務時間帯）'!$C$5:$Y$46,23,FALSE))</f>
        <v/>
      </c>
      <c r="AO24" s="167" t="str">
        <f>IF(AO22="","",VLOOKUP(AO22,'シフト記号表（勤務時間帯）'!$C$5:$Y$46,23,FALSE))</f>
        <v/>
      </c>
      <c r="AP24" s="168" t="str">
        <f>IF(AP22="","",VLOOKUP(AP22,'シフト記号表（勤務時間帯）'!$C$5:$Y$46,23,FALSE))</f>
        <v/>
      </c>
      <c r="AQ24" s="168" t="str">
        <f>IF(AQ22="","",VLOOKUP(AQ22,'シフト記号表（勤務時間帯）'!$C$5:$Y$46,23,FALSE))</f>
        <v/>
      </c>
      <c r="AR24" s="168" t="str">
        <f>IF(AR22="","",VLOOKUP(AR22,'シフト記号表（勤務時間帯）'!$C$5:$Y$46,23,FALSE))</f>
        <v/>
      </c>
      <c r="AS24" s="168" t="str">
        <f>IF(AS22="","",VLOOKUP(AS22,'シフト記号表（勤務時間帯）'!$C$5:$Y$46,23,FALSE))</f>
        <v/>
      </c>
      <c r="AT24" s="168" t="str">
        <f>IF(AT22="","",VLOOKUP(AT22,'シフト記号表（勤務時間帯）'!$C$5:$Y$46,23,FALSE))</f>
        <v/>
      </c>
      <c r="AU24" s="169" t="str">
        <f>IF(AU22="","",VLOOKUP(AU22,'シフト記号表（勤務時間帯）'!$C$5:$Y$46,23,FALSE))</f>
        <v/>
      </c>
      <c r="AV24" s="167" t="str">
        <f>IF(AV22="","",VLOOKUP(AV22,'シフト記号表（勤務時間帯）'!$C$5:$Y$46,23,FALSE))</f>
        <v/>
      </c>
      <c r="AW24" s="168" t="str">
        <f>IF(AW22="","",VLOOKUP(AW22,'シフト記号表（勤務時間帯）'!$C$5:$Y$46,23,FALSE))</f>
        <v/>
      </c>
      <c r="AX24" s="170" t="str">
        <f>IF(AX22="","",VLOOKUP(AX22,'シフト記号表（勤務時間帯）'!$C$5:$Y$46,23,FALSE))</f>
        <v/>
      </c>
      <c r="AY24" s="260">
        <f>IF($BB$3="計画",SUM(T24:AU24),IF($BB$3="実績",SUM(T24:AX24),""))</f>
        <v>0</v>
      </c>
      <c r="AZ24" s="261"/>
      <c r="BA24" s="262">
        <f>IF($BB$3="計画",AY24/4,IF($BB$3="実績",(AY24/($BB$7/7)),""))</f>
        <v>0</v>
      </c>
      <c r="BB24" s="263"/>
      <c r="BC24" s="282"/>
      <c r="BD24" s="283"/>
      <c r="BE24" s="283"/>
      <c r="BF24" s="283"/>
      <c r="BG24" s="284"/>
    </row>
    <row r="25" spans="2:59" ht="20.25" customHeight="1" x14ac:dyDescent="0.4">
      <c r="B25" s="71"/>
      <c r="C25" s="248"/>
      <c r="D25" s="249"/>
      <c r="E25" s="250"/>
      <c r="F25" s="188"/>
      <c r="G25" s="264"/>
      <c r="H25" s="251"/>
      <c r="I25" s="249"/>
      <c r="J25" s="249"/>
      <c r="K25" s="250"/>
      <c r="L25" s="267"/>
      <c r="M25" s="243"/>
      <c r="N25" s="268"/>
      <c r="O25" s="25" t="s">
        <v>18</v>
      </c>
      <c r="P25" s="31"/>
      <c r="Q25" s="31"/>
      <c r="R25" s="19"/>
      <c r="S25" s="76"/>
      <c r="T25" s="191"/>
      <c r="U25" s="192"/>
      <c r="V25" s="192"/>
      <c r="W25" s="192"/>
      <c r="X25" s="192"/>
      <c r="Y25" s="192"/>
      <c r="Z25" s="193"/>
      <c r="AA25" s="191"/>
      <c r="AB25" s="192"/>
      <c r="AC25" s="192"/>
      <c r="AD25" s="192"/>
      <c r="AE25" s="192"/>
      <c r="AF25" s="192"/>
      <c r="AG25" s="193"/>
      <c r="AH25" s="191"/>
      <c r="AI25" s="192"/>
      <c r="AJ25" s="192"/>
      <c r="AK25" s="192"/>
      <c r="AL25" s="192"/>
      <c r="AM25" s="192"/>
      <c r="AN25" s="193"/>
      <c r="AO25" s="191"/>
      <c r="AP25" s="192"/>
      <c r="AQ25" s="192"/>
      <c r="AR25" s="192"/>
      <c r="AS25" s="192"/>
      <c r="AT25" s="192"/>
      <c r="AU25" s="193"/>
      <c r="AV25" s="191"/>
      <c r="AW25" s="192"/>
      <c r="AX25" s="199"/>
      <c r="AY25" s="274"/>
      <c r="AZ25" s="275"/>
      <c r="BA25" s="276"/>
      <c r="BB25" s="277"/>
      <c r="BC25" s="242"/>
      <c r="BD25" s="243"/>
      <c r="BE25" s="243"/>
      <c r="BF25" s="243"/>
      <c r="BG25" s="244"/>
    </row>
    <row r="26" spans="2:59" ht="20.25" customHeight="1" x14ac:dyDescent="0.4">
      <c r="B26" s="69">
        <f>B23+1</f>
        <v>3</v>
      </c>
      <c r="C26" s="248"/>
      <c r="D26" s="249"/>
      <c r="E26" s="250"/>
      <c r="F26" s="188"/>
      <c r="G26" s="265"/>
      <c r="H26" s="251"/>
      <c r="I26" s="249"/>
      <c r="J26" s="249"/>
      <c r="K26" s="250"/>
      <c r="L26" s="269"/>
      <c r="M26" s="246"/>
      <c r="N26" s="270"/>
      <c r="O26" s="27" t="s">
        <v>86</v>
      </c>
      <c r="P26" s="28"/>
      <c r="Q26" s="28"/>
      <c r="R26" s="23"/>
      <c r="S26" s="74"/>
      <c r="T26" s="163" t="str">
        <f>IF(T25="","",VLOOKUP(T25,'シフト記号表（勤務時間帯）'!$C$5:$W$46,21,FALSE))</f>
        <v/>
      </c>
      <c r="U26" s="164" t="str">
        <f>IF(U25="","",VLOOKUP(U25,'シフト記号表（勤務時間帯）'!$C$5:$W$46,21,FALSE))</f>
        <v/>
      </c>
      <c r="V26" s="164" t="str">
        <f>IF(V25="","",VLOOKUP(V25,'シフト記号表（勤務時間帯）'!$C$5:$W$46,21,FALSE))</f>
        <v/>
      </c>
      <c r="W26" s="164" t="str">
        <f>IF(W25="","",VLOOKUP(W25,'シフト記号表（勤務時間帯）'!$C$5:$W$46,21,FALSE))</f>
        <v/>
      </c>
      <c r="X26" s="164" t="str">
        <f>IF(X25="","",VLOOKUP(X25,'シフト記号表（勤務時間帯）'!$C$5:$W$46,21,FALSE))</f>
        <v/>
      </c>
      <c r="Y26" s="164" t="str">
        <f>IF(Y25="","",VLOOKUP(Y25,'シフト記号表（勤務時間帯）'!$C$5:$W$46,21,FALSE))</f>
        <v/>
      </c>
      <c r="Z26" s="165" t="str">
        <f>IF(Z25="","",VLOOKUP(Z25,'シフト記号表（勤務時間帯）'!$C$5:$W$46,21,FALSE))</f>
        <v/>
      </c>
      <c r="AA26" s="163" t="str">
        <f>IF(AA25="","",VLOOKUP(AA25,'シフト記号表（勤務時間帯）'!$C$5:$W$46,21,FALSE))</f>
        <v/>
      </c>
      <c r="AB26" s="164" t="str">
        <f>IF(AB25="","",VLOOKUP(AB25,'シフト記号表（勤務時間帯）'!$C$5:$W$46,21,FALSE))</f>
        <v/>
      </c>
      <c r="AC26" s="164" t="str">
        <f>IF(AC25="","",VLOOKUP(AC25,'シフト記号表（勤務時間帯）'!$C$5:$W$46,21,FALSE))</f>
        <v/>
      </c>
      <c r="AD26" s="164" t="str">
        <f>IF(AD25="","",VLOOKUP(AD25,'シフト記号表（勤務時間帯）'!$C$5:$W$46,21,FALSE))</f>
        <v/>
      </c>
      <c r="AE26" s="164" t="str">
        <f>IF(AE25="","",VLOOKUP(AE25,'シフト記号表（勤務時間帯）'!$C$5:$W$46,21,FALSE))</f>
        <v/>
      </c>
      <c r="AF26" s="164" t="str">
        <f>IF(AF25="","",VLOOKUP(AF25,'シフト記号表（勤務時間帯）'!$C$5:$W$46,21,FALSE))</f>
        <v/>
      </c>
      <c r="AG26" s="165" t="str">
        <f>IF(AG25="","",VLOOKUP(AG25,'シフト記号表（勤務時間帯）'!$C$5:$W$46,21,FALSE))</f>
        <v/>
      </c>
      <c r="AH26" s="163" t="str">
        <f>IF(AH25="","",VLOOKUP(AH25,'シフト記号表（勤務時間帯）'!$C$5:$W$46,21,FALSE))</f>
        <v/>
      </c>
      <c r="AI26" s="164" t="str">
        <f>IF(AI25="","",VLOOKUP(AI25,'シフト記号表（勤務時間帯）'!$C$5:$W$46,21,FALSE))</f>
        <v/>
      </c>
      <c r="AJ26" s="164" t="str">
        <f>IF(AJ25="","",VLOOKUP(AJ25,'シフト記号表（勤務時間帯）'!$C$5:$W$46,21,FALSE))</f>
        <v/>
      </c>
      <c r="AK26" s="164" t="str">
        <f>IF(AK25="","",VLOOKUP(AK25,'シフト記号表（勤務時間帯）'!$C$5:$W$46,21,FALSE))</f>
        <v/>
      </c>
      <c r="AL26" s="164" t="str">
        <f>IF(AL25="","",VLOOKUP(AL25,'シフト記号表（勤務時間帯）'!$C$5:$W$46,21,FALSE))</f>
        <v/>
      </c>
      <c r="AM26" s="164" t="str">
        <f>IF(AM25="","",VLOOKUP(AM25,'シフト記号表（勤務時間帯）'!$C$5:$W$46,21,FALSE))</f>
        <v/>
      </c>
      <c r="AN26" s="165" t="str">
        <f>IF(AN25="","",VLOOKUP(AN25,'シフト記号表（勤務時間帯）'!$C$5:$W$46,21,FALSE))</f>
        <v/>
      </c>
      <c r="AO26" s="163" t="str">
        <f>IF(AO25="","",VLOOKUP(AO25,'シフト記号表（勤務時間帯）'!$C$5:$W$46,21,FALSE))</f>
        <v/>
      </c>
      <c r="AP26" s="164" t="str">
        <f>IF(AP25="","",VLOOKUP(AP25,'シフト記号表（勤務時間帯）'!$C$5:$W$46,21,FALSE))</f>
        <v/>
      </c>
      <c r="AQ26" s="164" t="str">
        <f>IF(AQ25="","",VLOOKUP(AQ25,'シフト記号表（勤務時間帯）'!$C$5:$W$46,21,FALSE))</f>
        <v/>
      </c>
      <c r="AR26" s="164" t="str">
        <f>IF(AR25="","",VLOOKUP(AR25,'シフト記号表（勤務時間帯）'!$C$5:$W$46,21,FALSE))</f>
        <v/>
      </c>
      <c r="AS26" s="164" t="str">
        <f>IF(AS25="","",VLOOKUP(AS25,'シフト記号表（勤務時間帯）'!$C$5:$W$46,21,FALSE))</f>
        <v/>
      </c>
      <c r="AT26" s="164" t="str">
        <f>IF(AT25="","",VLOOKUP(AT25,'シフト記号表（勤務時間帯）'!$C$5:$W$46,21,FALSE))</f>
        <v/>
      </c>
      <c r="AU26" s="165" t="str">
        <f>IF(AU25="","",VLOOKUP(AU25,'シフト記号表（勤務時間帯）'!$C$5:$W$46,21,FALSE))</f>
        <v/>
      </c>
      <c r="AV26" s="163" t="str">
        <f>IF(AV25="","",VLOOKUP(AV25,'シフト記号表（勤務時間帯）'!$C$5:$W$46,21,FALSE))</f>
        <v/>
      </c>
      <c r="AW26" s="164" t="str">
        <f>IF(AW25="","",VLOOKUP(AW25,'シフト記号表（勤務時間帯）'!$C$5:$W$46,21,FALSE))</f>
        <v/>
      </c>
      <c r="AX26" s="166" t="str">
        <f>IF(AX25="","",VLOOKUP(AX25,'シフト記号表（勤務時間帯）'!$C$5:$W$46,21,FALSE))</f>
        <v/>
      </c>
      <c r="AY26" s="252">
        <f>IF($BB$3="計画",SUM(T26:AU26),IF($BB$3="実績",SUM(T26:AX26),""))</f>
        <v>0</v>
      </c>
      <c r="AZ26" s="253"/>
      <c r="BA26" s="254">
        <f>IF($BB$3="計画",AY26/4,IF($BB$3="実績",(AY26/($BB$7/7)),""))</f>
        <v>0</v>
      </c>
      <c r="BB26" s="255"/>
      <c r="BC26" s="245"/>
      <c r="BD26" s="246"/>
      <c r="BE26" s="246"/>
      <c r="BF26" s="246"/>
      <c r="BG26" s="247"/>
    </row>
    <row r="27" spans="2:59" ht="20.25" customHeight="1" x14ac:dyDescent="0.4">
      <c r="B27" s="70"/>
      <c r="C27" s="285"/>
      <c r="D27" s="286"/>
      <c r="E27" s="287"/>
      <c r="F27" s="189">
        <f>C26</f>
        <v>0</v>
      </c>
      <c r="G27" s="289"/>
      <c r="H27" s="288"/>
      <c r="I27" s="286"/>
      <c r="J27" s="286"/>
      <c r="K27" s="287"/>
      <c r="L27" s="290"/>
      <c r="M27" s="283"/>
      <c r="N27" s="291"/>
      <c r="O27" s="29" t="s">
        <v>87</v>
      </c>
      <c r="P27" s="32"/>
      <c r="Q27" s="32"/>
      <c r="R27" s="20"/>
      <c r="S27" s="77"/>
      <c r="T27" s="167" t="str">
        <f>IF(T25="","",VLOOKUP(T25,'シフト記号表（勤務時間帯）'!$C$5:$Y$46,23,FALSE))</f>
        <v/>
      </c>
      <c r="U27" s="168" t="str">
        <f>IF(U25="","",VLOOKUP(U25,'シフト記号表（勤務時間帯）'!$C$5:$Y$46,23,FALSE))</f>
        <v/>
      </c>
      <c r="V27" s="168" t="str">
        <f>IF(V25="","",VLOOKUP(V25,'シフト記号表（勤務時間帯）'!$C$5:$Y$46,23,FALSE))</f>
        <v/>
      </c>
      <c r="W27" s="168" t="str">
        <f>IF(W25="","",VLOOKUP(W25,'シフト記号表（勤務時間帯）'!$C$5:$Y$46,23,FALSE))</f>
        <v/>
      </c>
      <c r="X27" s="168" t="str">
        <f>IF(X25="","",VLOOKUP(X25,'シフト記号表（勤務時間帯）'!$C$5:$Y$46,23,FALSE))</f>
        <v/>
      </c>
      <c r="Y27" s="168" t="str">
        <f>IF(Y25="","",VLOOKUP(Y25,'シフト記号表（勤務時間帯）'!$C$5:$Y$46,23,FALSE))</f>
        <v/>
      </c>
      <c r="Z27" s="169" t="str">
        <f>IF(Z25="","",VLOOKUP(Z25,'シフト記号表（勤務時間帯）'!$C$5:$Y$46,23,FALSE))</f>
        <v/>
      </c>
      <c r="AA27" s="167" t="str">
        <f>IF(AA25="","",VLOOKUP(AA25,'シフト記号表（勤務時間帯）'!$C$5:$Y$46,23,FALSE))</f>
        <v/>
      </c>
      <c r="AB27" s="168" t="str">
        <f>IF(AB25="","",VLOOKUP(AB25,'シフト記号表（勤務時間帯）'!$C$5:$Y$46,23,FALSE))</f>
        <v/>
      </c>
      <c r="AC27" s="168" t="str">
        <f>IF(AC25="","",VLOOKUP(AC25,'シフト記号表（勤務時間帯）'!$C$5:$Y$46,23,FALSE))</f>
        <v/>
      </c>
      <c r="AD27" s="168" t="str">
        <f>IF(AD25="","",VLOOKUP(AD25,'シフト記号表（勤務時間帯）'!$C$5:$Y$46,23,FALSE))</f>
        <v/>
      </c>
      <c r="AE27" s="168" t="str">
        <f>IF(AE25="","",VLOOKUP(AE25,'シフト記号表（勤務時間帯）'!$C$5:$Y$46,23,FALSE))</f>
        <v/>
      </c>
      <c r="AF27" s="168" t="str">
        <f>IF(AF25="","",VLOOKUP(AF25,'シフト記号表（勤務時間帯）'!$C$5:$Y$46,23,FALSE))</f>
        <v/>
      </c>
      <c r="AG27" s="169" t="str">
        <f>IF(AG25="","",VLOOKUP(AG25,'シフト記号表（勤務時間帯）'!$C$5:$Y$46,23,FALSE))</f>
        <v/>
      </c>
      <c r="AH27" s="167" t="str">
        <f>IF(AH25="","",VLOOKUP(AH25,'シフト記号表（勤務時間帯）'!$C$5:$Y$46,23,FALSE))</f>
        <v/>
      </c>
      <c r="AI27" s="168" t="str">
        <f>IF(AI25="","",VLOOKUP(AI25,'シフト記号表（勤務時間帯）'!$C$5:$Y$46,23,FALSE))</f>
        <v/>
      </c>
      <c r="AJ27" s="168" t="str">
        <f>IF(AJ25="","",VLOOKUP(AJ25,'シフト記号表（勤務時間帯）'!$C$5:$Y$46,23,FALSE))</f>
        <v/>
      </c>
      <c r="AK27" s="168" t="str">
        <f>IF(AK25="","",VLOOKUP(AK25,'シフト記号表（勤務時間帯）'!$C$5:$Y$46,23,FALSE))</f>
        <v/>
      </c>
      <c r="AL27" s="168" t="str">
        <f>IF(AL25="","",VLOOKUP(AL25,'シフト記号表（勤務時間帯）'!$C$5:$Y$46,23,FALSE))</f>
        <v/>
      </c>
      <c r="AM27" s="168" t="str">
        <f>IF(AM25="","",VLOOKUP(AM25,'シフト記号表（勤務時間帯）'!$C$5:$Y$46,23,FALSE))</f>
        <v/>
      </c>
      <c r="AN27" s="169" t="str">
        <f>IF(AN25="","",VLOOKUP(AN25,'シフト記号表（勤務時間帯）'!$C$5:$Y$46,23,FALSE))</f>
        <v/>
      </c>
      <c r="AO27" s="167" t="str">
        <f>IF(AO25="","",VLOOKUP(AO25,'シフト記号表（勤務時間帯）'!$C$5:$Y$46,23,FALSE))</f>
        <v/>
      </c>
      <c r="AP27" s="168" t="str">
        <f>IF(AP25="","",VLOOKUP(AP25,'シフト記号表（勤務時間帯）'!$C$5:$Y$46,23,FALSE))</f>
        <v/>
      </c>
      <c r="AQ27" s="168" t="str">
        <f>IF(AQ25="","",VLOOKUP(AQ25,'シフト記号表（勤務時間帯）'!$C$5:$Y$46,23,FALSE))</f>
        <v/>
      </c>
      <c r="AR27" s="168" t="str">
        <f>IF(AR25="","",VLOOKUP(AR25,'シフト記号表（勤務時間帯）'!$C$5:$Y$46,23,FALSE))</f>
        <v/>
      </c>
      <c r="AS27" s="168" t="str">
        <f>IF(AS25="","",VLOOKUP(AS25,'シフト記号表（勤務時間帯）'!$C$5:$Y$46,23,FALSE))</f>
        <v/>
      </c>
      <c r="AT27" s="168" t="str">
        <f>IF(AT25="","",VLOOKUP(AT25,'シフト記号表（勤務時間帯）'!$C$5:$Y$46,23,FALSE))</f>
        <v/>
      </c>
      <c r="AU27" s="169" t="str">
        <f>IF(AU25="","",VLOOKUP(AU25,'シフト記号表（勤務時間帯）'!$C$5:$Y$46,23,FALSE))</f>
        <v/>
      </c>
      <c r="AV27" s="167" t="str">
        <f>IF(AV25="","",VLOOKUP(AV25,'シフト記号表（勤務時間帯）'!$C$5:$Y$46,23,FALSE))</f>
        <v/>
      </c>
      <c r="AW27" s="168" t="str">
        <f>IF(AW25="","",VLOOKUP(AW25,'シフト記号表（勤務時間帯）'!$C$5:$Y$46,23,FALSE))</f>
        <v/>
      </c>
      <c r="AX27" s="170" t="str">
        <f>IF(AX25="","",VLOOKUP(AX25,'シフト記号表（勤務時間帯）'!$C$5:$Y$46,23,FALSE))</f>
        <v/>
      </c>
      <c r="AY27" s="260">
        <f>IF($BB$3="計画",SUM(T27:AU27),IF($BB$3="実績",SUM(T27:AX27),""))</f>
        <v>0</v>
      </c>
      <c r="AZ27" s="261"/>
      <c r="BA27" s="262">
        <f>IF($BB$3="計画",AY27/4,IF($BB$3="実績",(AY27/($BB$7/7)),""))</f>
        <v>0</v>
      </c>
      <c r="BB27" s="263"/>
      <c r="BC27" s="282"/>
      <c r="BD27" s="283"/>
      <c r="BE27" s="283"/>
      <c r="BF27" s="283"/>
      <c r="BG27" s="284"/>
    </row>
    <row r="28" spans="2:59" ht="20.25" customHeight="1" x14ac:dyDescent="0.4">
      <c r="B28" s="71"/>
      <c r="C28" s="248"/>
      <c r="D28" s="249"/>
      <c r="E28" s="250"/>
      <c r="F28" s="188"/>
      <c r="G28" s="264"/>
      <c r="H28" s="251"/>
      <c r="I28" s="249"/>
      <c r="J28" s="249"/>
      <c r="K28" s="250"/>
      <c r="L28" s="267"/>
      <c r="M28" s="243"/>
      <c r="N28" s="268"/>
      <c r="O28" s="25" t="s">
        <v>18</v>
      </c>
      <c r="P28" s="31"/>
      <c r="Q28" s="31"/>
      <c r="R28" s="19"/>
      <c r="S28" s="76"/>
      <c r="T28" s="191"/>
      <c r="U28" s="192"/>
      <c r="V28" s="192"/>
      <c r="W28" s="192"/>
      <c r="X28" s="192"/>
      <c r="Y28" s="192"/>
      <c r="Z28" s="193"/>
      <c r="AA28" s="191"/>
      <c r="AB28" s="192"/>
      <c r="AC28" s="192"/>
      <c r="AD28" s="192"/>
      <c r="AE28" s="192"/>
      <c r="AF28" s="192"/>
      <c r="AG28" s="193"/>
      <c r="AH28" s="191"/>
      <c r="AI28" s="192"/>
      <c r="AJ28" s="192"/>
      <c r="AK28" s="192"/>
      <c r="AL28" s="192"/>
      <c r="AM28" s="192"/>
      <c r="AN28" s="193"/>
      <c r="AO28" s="191"/>
      <c r="AP28" s="192"/>
      <c r="AQ28" s="192"/>
      <c r="AR28" s="192"/>
      <c r="AS28" s="192"/>
      <c r="AT28" s="192"/>
      <c r="AU28" s="193"/>
      <c r="AV28" s="191"/>
      <c r="AW28" s="192"/>
      <c r="AX28" s="199"/>
      <c r="AY28" s="274"/>
      <c r="AZ28" s="275"/>
      <c r="BA28" s="276"/>
      <c r="BB28" s="277"/>
      <c r="BC28" s="242"/>
      <c r="BD28" s="243"/>
      <c r="BE28" s="243"/>
      <c r="BF28" s="243"/>
      <c r="BG28" s="244"/>
    </row>
    <row r="29" spans="2:59" ht="20.25" customHeight="1" x14ac:dyDescent="0.4">
      <c r="B29" s="69">
        <f>B26+1</f>
        <v>4</v>
      </c>
      <c r="C29" s="248"/>
      <c r="D29" s="249"/>
      <c r="E29" s="250"/>
      <c r="F29" s="188"/>
      <c r="G29" s="265"/>
      <c r="H29" s="251"/>
      <c r="I29" s="249"/>
      <c r="J29" s="249"/>
      <c r="K29" s="250"/>
      <c r="L29" s="269"/>
      <c r="M29" s="246"/>
      <c r="N29" s="270"/>
      <c r="O29" s="27" t="s">
        <v>86</v>
      </c>
      <c r="P29" s="28"/>
      <c r="Q29" s="28"/>
      <c r="R29" s="23"/>
      <c r="S29" s="74"/>
      <c r="T29" s="163" t="str">
        <f>IF(T28="","",VLOOKUP(T28,'シフト記号表（勤務時間帯）'!$C$5:$W$46,21,FALSE))</f>
        <v/>
      </c>
      <c r="U29" s="164" t="str">
        <f>IF(U28="","",VLOOKUP(U28,'シフト記号表（勤務時間帯）'!$C$5:$W$46,21,FALSE))</f>
        <v/>
      </c>
      <c r="V29" s="164" t="str">
        <f>IF(V28="","",VLOOKUP(V28,'シフト記号表（勤務時間帯）'!$C$5:$W$46,21,FALSE))</f>
        <v/>
      </c>
      <c r="W29" s="164" t="str">
        <f>IF(W28="","",VLOOKUP(W28,'シフト記号表（勤務時間帯）'!$C$5:$W$46,21,FALSE))</f>
        <v/>
      </c>
      <c r="X29" s="164" t="str">
        <f>IF(X28="","",VLOOKUP(X28,'シフト記号表（勤務時間帯）'!$C$5:$W$46,21,FALSE))</f>
        <v/>
      </c>
      <c r="Y29" s="164" t="str">
        <f>IF(Y28="","",VLOOKUP(Y28,'シフト記号表（勤務時間帯）'!$C$5:$W$46,21,FALSE))</f>
        <v/>
      </c>
      <c r="Z29" s="165" t="str">
        <f>IF(Z28="","",VLOOKUP(Z28,'シフト記号表（勤務時間帯）'!$C$5:$W$46,21,FALSE))</f>
        <v/>
      </c>
      <c r="AA29" s="163" t="str">
        <f>IF(AA28="","",VLOOKUP(AA28,'シフト記号表（勤務時間帯）'!$C$5:$W$46,21,FALSE))</f>
        <v/>
      </c>
      <c r="AB29" s="164" t="str">
        <f>IF(AB28="","",VLOOKUP(AB28,'シフト記号表（勤務時間帯）'!$C$5:$W$46,21,FALSE))</f>
        <v/>
      </c>
      <c r="AC29" s="164" t="str">
        <f>IF(AC28="","",VLOOKUP(AC28,'シフト記号表（勤務時間帯）'!$C$5:$W$46,21,FALSE))</f>
        <v/>
      </c>
      <c r="AD29" s="164" t="str">
        <f>IF(AD28="","",VLOOKUP(AD28,'シフト記号表（勤務時間帯）'!$C$5:$W$46,21,FALSE))</f>
        <v/>
      </c>
      <c r="AE29" s="164" t="str">
        <f>IF(AE28="","",VLOOKUP(AE28,'シフト記号表（勤務時間帯）'!$C$5:$W$46,21,FALSE))</f>
        <v/>
      </c>
      <c r="AF29" s="164" t="str">
        <f>IF(AF28="","",VLOOKUP(AF28,'シフト記号表（勤務時間帯）'!$C$5:$W$46,21,FALSE))</f>
        <v/>
      </c>
      <c r="AG29" s="165" t="str">
        <f>IF(AG28="","",VLOOKUP(AG28,'シフト記号表（勤務時間帯）'!$C$5:$W$46,21,FALSE))</f>
        <v/>
      </c>
      <c r="AH29" s="163" t="str">
        <f>IF(AH28="","",VLOOKUP(AH28,'シフト記号表（勤務時間帯）'!$C$5:$W$46,21,FALSE))</f>
        <v/>
      </c>
      <c r="AI29" s="164" t="str">
        <f>IF(AI28="","",VLOOKUP(AI28,'シフト記号表（勤務時間帯）'!$C$5:$W$46,21,FALSE))</f>
        <v/>
      </c>
      <c r="AJ29" s="164" t="str">
        <f>IF(AJ28="","",VLOOKUP(AJ28,'シフト記号表（勤務時間帯）'!$C$5:$W$46,21,FALSE))</f>
        <v/>
      </c>
      <c r="AK29" s="164" t="str">
        <f>IF(AK28="","",VLOOKUP(AK28,'シフト記号表（勤務時間帯）'!$C$5:$W$46,21,FALSE))</f>
        <v/>
      </c>
      <c r="AL29" s="164" t="str">
        <f>IF(AL28="","",VLOOKUP(AL28,'シフト記号表（勤務時間帯）'!$C$5:$W$46,21,FALSE))</f>
        <v/>
      </c>
      <c r="AM29" s="164" t="str">
        <f>IF(AM28="","",VLOOKUP(AM28,'シフト記号表（勤務時間帯）'!$C$5:$W$46,21,FALSE))</f>
        <v/>
      </c>
      <c r="AN29" s="165" t="str">
        <f>IF(AN28="","",VLOOKUP(AN28,'シフト記号表（勤務時間帯）'!$C$5:$W$46,21,FALSE))</f>
        <v/>
      </c>
      <c r="AO29" s="163" t="str">
        <f>IF(AO28="","",VLOOKUP(AO28,'シフト記号表（勤務時間帯）'!$C$5:$W$46,21,FALSE))</f>
        <v/>
      </c>
      <c r="AP29" s="164" t="str">
        <f>IF(AP28="","",VLOOKUP(AP28,'シフト記号表（勤務時間帯）'!$C$5:$W$46,21,FALSE))</f>
        <v/>
      </c>
      <c r="AQ29" s="164" t="str">
        <f>IF(AQ28="","",VLOOKUP(AQ28,'シフト記号表（勤務時間帯）'!$C$5:$W$46,21,FALSE))</f>
        <v/>
      </c>
      <c r="AR29" s="164" t="str">
        <f>IF(AR28="","",VLOOKUP(AR28,'シフト記号表（勤務時間帯）'!$C$5:$W$46,21,FALSE))</f>
        <v/>
      </c>
      <c r="AS29" s="164" t="str">
        <f>IF(AS28="","",VLOOKUP(AS28,'シフト記号表（勤務時間帯）'!$C$5:$W$46,21,FALSE))</f>
        <v/>
      </c>
      <c r="AT29" s="164" t="str">
        <f>IF(AT28="","",VLOOKUP(AT28,'シフト記号表（勤務時間帯）'!$C$5:$W$46,21,FALSE))</f>
        <v/>
      </c>
      <c r="AU29" s="165" t="str">
        <f>IF(AU28="","",VLOOKUP(AU28,'シフト記号表（勤務時間帯）'!$C$5:$W$46,21,FALSE))</f>
        <v/>
      </c>
      <c r="AV29" s="163" t="str">
        <f>IF(AV28="","",VLOOKUP(AV28,'シフト記号表（勤務時間帯）'!$C$5:$W$46,21,FALSE))</f>
        <v/>
      </c>
      <c r="AW29" s="164" t="str">
        <f>IF(AW28="","",VLOOKUP(AW28,'シフト記号表（勤務時間帯）'!$C$5:$W$46,21,FALSE))</f>
        <v/>
      </c>
      <c r="AX29" s="166" t="str">
        <f>IF(AX28="","",VLOOKUP(AX28,'シフト記号表（勤務時間帯）'!$C$5:$W$46,21,FALSE))</f>
        <v/>
      </c>
      <c r="AY29" s="252">
        <f>IF($BB$3="計画",SUM(T29:AU29),IF($BB$3="実績",SUM(T29:AX29),""))</f>
        <v>0</v>
      </c>
      <c r="AZ29" s="253"/>
      <c r="BA29" s="254">
        <f>IF($BB$3="計画",AY29/4,IF($BB$3="実績",(AY29/($BB$7/7)),""))</f>
        <v>0</v>
      </c>
      <c r="BB29" s="255"/>
      <c r="BC29" s="245"/>
      <c r="BD29" s="246"/>
      <c r="BE29" s="246"/>
      <c r="BF29" s="246"/>
      <c r="BG29" s="247"/>
    </row>
    <row r="30" spans="2:59" ht="20.25" customHeight="1" x14ac:dyDescent="0.4">
      <c r="B30" s="70"/>
      <c r="C30" s="285"/>
      <c r="D30" s="286"/>
      <c r="E30" s="287"/>
      <c r="F30" s="189">
        <f>C29</f>
        <v>0</v>
      </c>
      <c r="G30" s="289"/>
      <c r="H30" s="288"/>
      <c r="I30" s="286"/>
      <c r="J30" s="286"/>
      <c r="K30" s="287"/>
      <c r="L30" s="290"/>
      <c r="M30" s="283"/>
      <c r="N30" s="291"/>
      <c r="O30" s="29" t="s">
        <v>87</v>
      </c>
      <c r="P30" s="33"/>
      <c r="Q30" s="33"/>
      <c r="R30" s="21"/>
      <c r="S30" s="75"/>
      <c r="T30" s="167" t="str">
        <f>IF(T28="","",VLOOKUP(T28,'シフト記号表（勤務時間帯）'!$C$5:$Y$46,23,FALSE))</f>
        <v/>
      </c>
      <c r="U30" s="168" t="str">
        <f>IF(U28="","",VLOOKUP(U28,'シフト記号表（勤務時間帯）'!$C$5:$Y$46,23,FALSE))</f>
        <v/>
      </c>
      <c r="V30" s="168" t="str">
        <f>IF(V28="","",VLOOKUP(V28,'シフト記号表（勤務時間帯）'!$C$5:$Y$46,23,FALSE))</f>
        <v/>
      </c>
      <c r="W30" s="168" t="str">
        <f>IF(W28="","",VLOOKUP(W28,'シフト記号表（勤務時間帯）'!$C$5:$Y$46,23,FALSE))</f>
        <v/>
      </c>
      <c r="X30" s="168" t="str">
        <f>IF(X28="","",VLOOKUP(X28,'シフト記号表（勤務時間帯）'!$C$5:$Y$46,23,FALSE))</f>
        <v/>
      </c>
      <c r="Y30" s="168" t="str">
        <f>IF(Y28="","",VLOOKUP(Y28,'シフト記号表（勤務時間帯）'!$C$5:$Y$46,23,FALSE))</f>
        <v/>
      </c>
      <c r="Z30" s="169" t="str">
        <f>IF(Z28="","",VLOOKUP(Z28,'シフト記号表（勤務時間帯）'!$C$5:$Y$46,23,FALSE))</f>
        <v/>
      </c>
      <c r="AA30" s="167" t="str">
        <f>IF(AA28="","",VLOOKUP(AA28,'シフト記号表（勤務時間帯）'!$C$5:$Y$46,23,FALSE))</f>
        <v/>
      </c>
      <c r="AB30" s="168" t="str">
        <f>IF(AB28="","",VLOOKUP(AB28,'シフト記号表（勤務時間帯）'!$C$5:$Y$46,23,FALSE))</f>
        <v/>
      </c>
      <c r="AC30" s="168" t="str">
        <f>IF(AC28="","",VLOOKUP(AC28,'シフト記号表（勤務時間帯）'!$C$5:$Y$46,23,FALSE))</f>
        <v/>
      </c>
      <c r="AD30" s="168" t="str">
        <f>IF(AD28="","",VLOOKUP(AD28,'シフト記号表（勤務時間帯）'!$C$5:$Y$46,23,FALSE))</f>
        <v/>
      </c>
      <c r="AE30" s="168" t="str">
        <f>IF(AE28="","",VLOOKUP(AE28,'シフト記号表（勤務時間帯）'!$C$5:$Y$46,23,FALSE))</f>
        <v/>
      </c>
      <c r="AF30" s="168" t="str">
        <f>IF(AF28="","",VLOOKUP(AF28,'シフト記号表（勤務時間帯）'!$C$5:$Y$46,23,FALSE))</f>
        <v/>
      </c>
      <c r="AG30" s="169" t="str">
        <f>IF(AG28="","",VLOOKUP(AG28,'シフト記号表（勤務時間帯）'!$C$5:$Y$46,23,FALSE))</f>
        <v/>
      </c>
      <c r="AH30" s="167" t="str">
        <f>IF(AH28="","",VLOOKUP(AH28,'シフト記号表（勤務時間帯）'!$C$5:$Y$46,23,FALSE))</f>
        <v/>
      </c>
      <c r="AI30" s="168" t="str">
        <f>IF(AI28="","",VLOOKUP(AI28,'シフト記号表（勤務時間帯）'!$C$5:$Y$46,23,FALSE))</f>
        <v/>
      </c>
      <c r="AJ30" s="168" t="str">
        <f>IF(AJ28="","",VLOOKUP(AJ28,'シフト記号表（勤務時間帯）'!$C$5:$Y$46,23,FALSE))</f>
        <v/>
      </c>
      <c r="AK30" s="168" t="str">
        <f>IF(AK28="","",VLOOKUP(AK28,'シフト記号表（勤務時間帯）'!$C$5:$Y$46,23,FALSE))</f>
        <v/>
      </c>
      <c r="AL30" s="168" t="str">
        <f>IF(AL28="","",VLOOKUP(AL28,'シフト記号表（勤務時間帯）'!$C$5:$Y$46,23,FALSE))</f>
        <v/>
      </c>
      <c r="AM30" s="168" t="str">
        <f>IF(AM28="","",VLOOKUP(AM28,'シフト記号表（勤務時間帯）'!$C$5:$Y$46,23,FALSE))</f>
        <v/>
      </c>
      <c r="AN30" s="169" t="str">
        <f>IF(AN28="","",VLOOKUP(AN28,'シフト記号表（勤務時間帯）'!$C$5:$Y$46,23,FALSE))</f>
        <v/>
      </c>
      <c r="AO30" s="167" t="str">
        <f>IF(AO28="","",VLOOKUP(AO28,'シフト記号表（勤務時間帯）'!$C$5:$Y$46,23,FALSE))</f>
        <v/>
      </c>
      <c r="AP30" s="168" t="str">
        <f>IF(AP28="","",VLOOKUP(AP28,'シフト記号表（勤務時間帯）'!$C$5:$Y$46,23,FALSE))</f>
        <v/>
      </c>
      <c r="AQ30" s="168" t="str">
        <f>IF(AQ28="","",VLOOKUP(AQ28,'シフト記号表（勤務時間帯）'!$C$5:$Y$46,23,FALSE))</f>
        <v/>
      </c>
      <c r="AR30" s="168" t="str">
        <f>IF(AR28="","",VLOOKUP(AR28,'シフト記号表（勤務時間帯）'!$C$5:$Y$46,23,FALSE))</f>
        <v/>
      </c>
      <c r="AS30" s="168" t="str">
        <f>IF(AS28="","",VLOOKUP(AS28,'シフト記号表（勤務時間帯）'!$C$5:$Y$46,23,FALSE))</f>
        <v/>
      </c>
      <c r="AT30" s="168" t="str">
        <f>IF(AT28="","",VLOOKUP(AT28,'シフト記号表（勤務時間帯）'!$C$5:$Y$46,23,FALSE))</f>
        <v/>
      </c>
      <c r="AU30" s="169" t="str">
        <f>IF(AU28="","",VLOOKUP(AU28,'シフト記号表（勤務時間帯）'!$C$5:$Y$46,23,FALSE))</f>
        <v/>
      </c>
      <c r="AV30" s="167" t="str">
        <f>IF(AV28="","",VLOOKUP(AV28,'シフト記号表（勤務時間帯）'!$C$5:$Y$46,23,FALSE))</f>
        <v/>
      </c>
      <c r="AW30" s="168" t="str">
        <f>IF(AW28="","",VLOOKUP(AW28,'シフト記号表（勤務時間帯）'!$C$5:$Y$46,23,FALSE))</f>
        <v/>
      </c>
      <c r="AX30" s="170" t="str">
        <f>IF(AX28="","",VLOOKUP(AX28,'シフト記号表（勤務時間帯）'!$C$5:$Y$46,23,FALSE))</f>
        <v/>
      </c>
      <c r="AY30" s="260">
        <f>IF($BB$3="計画",SUM(T30:AU30),IF($BB$3="実績",SUM(T30:AX30),""))</f>
        <v>0</v>
      </c>
      <c r="AZ30" s="261"/>
      <c r="BA30" s="262">
        <f>IF($BB$3="計画",AY30/4,IF($BB$3="実績",(AY30/($BB$7/7)),""))</f>
        <v>0</v>
      </c>
      <c r="BB30" s="263"/>
      <c r="BC30" s="282"/>
      <c r="BD30" s="283"/>
      <c r="BE30" s="283"/>
      <c r="BF30" s="283"/>
      <c r="BG30" s="284"/>
    </row>
    <row r="31" spans="2:59" ht="20.25" customHeight="1" x14ac:dyDescent="0.4">
      <c r="B31" s="71"/>
      <c r="C31" s="248"/>
      <c r="D31" s="249"/>
      <c r="E31" s="250"/>
      <c r="F31" s="188"/>
      <c r="G31" s="264"/>
      <c r="H31" s="251"/>
      <c r="I31" s="249"/>
      <c r="J31" s="249"/>
      <c r="K31" s="250"/>
      <c r="L31" s="267"/>
      <c r="M31" s="243"/>
      <c r="N31" s="268"/>
      <c r="O31" s="25" t="s">
        <v>18</v>
      </c>
      <c r="P31" s="31"/>
      <c r="Q31" s="31"/>
      <c r="R31" s="19"/>
      <c r="S31" s="76"/>
      <c r="T31" s="191"/>
      <c r="U31" s="192"/>
      <c r="V31" s="192"/>
      <c r="W31" s="192"/>
      <c r="X31" s="192"/>
      <c r="Y31" s="192"/>
      <c r="Z31" s="193"/>
      <c r="AA31" s="191"/>
      <c r="AB31" s="192"/>
      <c r="AC31" s="192"/>
      <c r="AD31" s="192"/>
      <c r="AE31" s="192"/>
      <c r="AF31" s="192"/>
      <c r="AG31" s="193"/>
      <c r="AH31" s="191"/>
      <c r="AI31" s="192"/>
      <c r="AJ31" s="192"/>
      <c r="AK31" s="192"/>
      <c r="AL31" s="192"/>
      <c r="AM31" s="192"/>
      <c r="AN31" s="193"/>
      <c r="AO31" s="191"/>
      <c r="AP31" s="192"/>
      <c r="AQ31" s="192"/>
      <c r="AR31" s="192"/>
      <c r="AS31" s="192"/>
      <c r="AT31" s="192"/>
      <c r="AU31" s="193"/>
      <c r="AV31" s="191"/>
      <c r="AW31" s="192"/>
      <c r="AX31" s="199"/>
      <c r="AY31" s="274"/>
      <c r="AZ31" s="275"/>
      <c r="BA31" s="276"/>
      <c r="BB31" s="277"/>
      <c r="BC31" s="242"/>
      <c r="BD31" s="243"/>
      <c r="BE31" s="243"/>
      <c r="BF31" s="243"/>
      <c r="BG31" s="244"/>
    </row>
    <row r="32" spans="2:59" ht="20.25" customHeight="1" x14ac:dyDescent="0.4">
      <c r="B32" s="69">
        <f>B29+1</f>
        <v>5</v>
      </c>
      <c r="C32" s="248"/>
      <c r="D32" s="249"/>
      <c r="E32" s="250"/>
      <c r="F32" s="188"/>
      <c r="G32" s="265"/>
      <c r="H32" s="251"/>
      <c r="I32" s="249"/>
      <c r="J32" s="249"/>
      <c r="K32" s="250"/>
      <c r="L32" s="269"/>
      <c r="M32" s="246"/>
      <c r="N32" s="270"/>
      <c r="O32" s="27" t="s">
        <v>86</v>
      </c>
      <c r="P32" s="28"/>
      <c r="Q32" s="28"/>
      <c r="R32" s="23"/>
      <c r="S32" s="74"/>
      <c r="T32" s="163" t="str">
        <f>IF(T31="","",VLOOKUP(T31,'シフト記号表（勤務時間帯）'!$C$5:$W$46,21,FALSE))</f>
        <v/>
      </c>
      <c r="U32" s="164" t="str">
        <f>IF(U31="","",VLOOKUP(U31,'シフト記号表（勤務時間帯）'!$C$5:$W$46,21,FALSE))</f>
        <v/>
      </c>
      <c r="V32" s="164" t="str">
        <f>IF(V31="","",VLOOKUP(V31,'シフト記号表（勤務時間帯）'!$C$5:$W$46,21,FALSE))</f>
        <v/>
      </c>
      <c r="W32" s="164" t="str">
        <f>IF(W31="","",VLOOKUP(W31,'シフト記号表（勤務時間帯）'!$C$5:$W$46,21,FALSE))</f>
        <v/>
      </c>
      <c r="X32" s="164" t="str">
        <f>IF(X31="","",VLOOKUP(X31,'シフト記号表（勤務時間帯）'!$C$5:$W$46,21,FALSE))</f>
        <v/>
      </c>
      <c r="Y32" s="164" t="str">
        <f>IF(Y31="","",VLOOKUP(Y31,'シフト記号表（勤務時間帯）'!$C$5:$W$46,21,FALSE))</f>
        <v/>
      </c>
      <c r="Z32" s="165" t="str">
        <f>IF(Z31="","",VLOOKUP(Z31,'シフト記号表（勤務時間帯）'!$C$5:$W$46,21,FALSE))</f>
        <v/>
      </c>
      <c r="AA32" s="163" t="str">
        <f>IF(AA31="","",VLOOKUP(AA31,'シフト記号表（勤務時間帯）'!$C$5:$W$46,21,FALSE))</f>
        <v/>
      </c>
      <c r="AB32" s="164" t="str">
        <f>IF(AB31="","",VLOOKUP(AB31,'シフト記号表（勤務時間帯）'!$C$5:$W$46,21,FALSE))</f>
        <v/>
      </c>
      <c r="AC32" s="164" t="str">
        <f>IF(AC31="","",VLOOKUP(AC31,'シフト記号表（勤務時間帯）'!$C$5:$W$46,21,FALSE))</f>
        <v/>
      </c>
      <c r="AD32" s="164" t="str">
        <f>IF(AD31="","",VLOOKUP(AD31,'シフト記号表（勤務時間帯）'!$C$5:$W$46,21,FALSE))</f>
        <v/>
      </c>
      <c r="AE32" s="164" t="str">
        <f>IF(AE31="","",VLOOKUP(AE31,'シフト記号表（勤務時間帯）'!$C$5:$W$46,21,FALSE))</f>
        <v/>
      </c>
      <c r="AF32" s="164" t="str">
        <f>IF(AF31="","",VLOOKUP(AF31,'シフト記号表（勤務時間帯）'!$C$5:$W$46,21,FALSE))</f>
        <v/>
      </c>
      <c r="AG32" s="165" t="str">
        <f>IF(AG31="","",VLOOKUP(AG31,'シフト記号表（勤務時間帯）'!$C$5:$W$46,21,FALSE))</f>
        <v/>
      </c>
      <c r="AH32" s="163" t="str">
        <f>IF(AH31="","",VLOOKUP(AH31,'シフト記号表（勤務時間帯）'!$C$5:$W$46,21,FALSE))</f>
        <v/>
      </c>
      <c r="AI32" s="164" t="str">
        <f>IF(AI31="","",VLOOKUP(AI31,'シフト記号表（勤務時間帯）'!$C$5:$W$46,21,FALSE))</f>
        <v/>
      </c>
      <c r="AJ32" s="164" t="str">
        <f>IF(AJ31="","",VLOOKUP(AJ31,'シフト記号表（勤務時間帯）'!$C$5:$W$46,21,FALSE))</f>
        <v/>
      </c>
      <c r="AK32" s="164" t="str">
        <f>IF(AK31="","",VLOOKUP(AK31,'シフト記号表（勤務時間帯）'!$C$5:$W$46,21,FALSE))</f>
        <v/>
      </c>
      <c r="AL32" s="164" t="str">
        <f>IF(AL31="","",VLOOKUP(AL31,'シフト記号表（勤務時間帯）'!$C$5:$W$46,21,FALSE))</f>
        <v/>
      </c>
      <c r="AM32" s="164" t="str">
        <f>IF(AM31="","",VLOOKUP(AM31,'シフト記号表（勤務時間帯）'!$C$5:$W$46,21,FALSE))</f>
        <v/>
      </c>
      <c r="AN32" s="165" t="str">
        <f>IF(AN31="","",VLOOKUP(AN31,'シフト記号表（勤務時間帯）'!$C$5:$W$46,21,FALSE))</f>
        <v/>
      </c>
      <c r="AO32" s="163" t="str">
        <f>IF(AO31="","",VLOOKUP(AO31,'シフト記号表（勤務時間帯）'!$C$5:$W$46,21,FALSE))</f>
        <v/>
      </c>
      <c r="AP32" s="164" t="str">
        <f>IF(AP31="","",VLOOKUP(AP31,'シフト記号表（勤務時間帯）'!$C$5:$W$46,21,FALSE))</f>
        <v/>
      </c>
      <c r="AQ32" s="164" t="str">
        <f>IF(AQ31="","",VLOOKUP(AQ31,'シフト記号表（勤務時間帯）'!$C$5:$W$46,21,FALSE))</f>
        <v/>
      </c>
      <c r="AR32" s="164" t="str">
        <f>IF(AR31="","",VLOOKUP(AR31,'シフト記号表（勤務時間帯）'!$C$5:$W$46,21,FALSE))</f>
        <v/>
      </c>
      <c r="AS32" s="164" t="str">
        <f>IF(AS31="","",VLOOKUP(AS31,'シフト記号表（勤務時間帯）'!$C$5:$W$46,21,FALSE))</f>
        <v/>
      </c>
      <c r="AT32" s="164" t="str">
        <f>IF(AT31="","",VLOOKUP(AT31,'シフト記号表（勤務時間帯）'!$C$5:$W$46,21,FALSE))</f>
        <v/>
      </c>
      <c r="AU32" s="165" t="str">
        <f>IF(AU31="","",VLOOKUP(AU31,'シフト記号表（勤務時間帯）'!$C$5:$W$46,21,FALSE))</f>
        <v/>
      </c>
      <c r="AV32" s="163" t="str">
        <f>IF(AV31="","",VLOOKUP(AV31,'シフト記号表（勤務時間帯）'!$C$5:$W$46,21,FALSE))</f>
        <v/>
      </c>
      <c r="AW32" s="164" t="str">
        <f>IF(AW31="","",VLOOKUP(AW31,'シフト記号表（勤務時間帯）'!$C$5:$W$46,21,FALSE))</f>
        <v/>
      </c>
      <c r="AX32" s="166" t="str">
        <f>IF(AX31="","",VLOOKUP(AX31,'シフト記号表（勤務時間帯）'!$C$5:$W$46,21,FALSE))</f>
        <v/>
      </c>
      <c r="AY32" s="252">
        <f>IF($BB$3="計画",SUM(T32:AU32),IF($BB$3="実績",SUM(T32:AX32),""))</f>
        <v>0</v>
      </c>
      <c r="AZ32" s="253"/>
      <c r="BA32" s="254">
        <f>IF($BB$3="計画",AY32/4,IF($BB$3="実績",(AY32/($BB$7/7)),""))</f>
        <v>0</v>
      </c>
      <c r="BB32" s="255"/>
      <c r="BC32" s="245"/>
      <c r="BD32" s="246"/>
      <c r="BE32" s="246"/>
      <c r="BF32" s="246"/>
      <c r="BG32" s="247"/>
    </row>
    <row r="33" spans="2:59" ht="20.25" customHeight="1" x14ac:dyDescent="0.4">
      <c r="B33" s="70"/>
      <c r="C33" s="285"/>
      <c r="D33" s="286"/>
      <c r="E33" s="287"/>
      <c r="F33" s="189">
        <f>C32</f>
        <v>0</v>
      </c>
      <c r="G33" s="289"/>
      <c r="H33" s="288"/>
      <c r="I33" s="286"/>
      <c r="J33" s="286"/>
      <c r="K33" s="287"/>
      <c r="L33" s="290"/>
      <c r="M33" s="283"/>
      <c r="N33" s="291"/>
      <c r="O33" s="29" t="s">
        <v>87</v>
      </c>
      <c r="P33" s="30"/>
      <c r="Q33" s="30"/>
      <c r="R33" s="22"/>
      <c r="S33" s="78"/>
      <c r="T33" s="167" t="str">
        <f>IF(T31="","",VLOOKUP(T31,'シフト記号表（勤務時間帯）'!$C$5:$Y$46,23,FALSE))</f>
        <v/>
      </c>
      <c r="U33" s="168" t="str">
        <f>IF(U31="","",VLOOKUP(U31,'シフト記号表（勤務時間帯）'!$C$5:$Y$46,23,FALSE))</f>
        <v/>
      </c>
      <c r="V33" s="168" t="str">
        <f>IF(V31="","",VLOOKUP(V31,'シフト記号表（勤務時間帯）'!$C$5:$Y$46,23,FALSE))</f>
        <v/>
      </c>
      <c r="W33" s="168" t="str">
        <f>IF(W31="","",VLOOKUP(W31,'シフト記号表（勤務時間帯）'!$C$5:$Y$46,23,FALSE))</f>
        <v/>
      </c>
      <c r="X33" s="168" t="str">
        <f>IF(X31="","",VLOOKUP(X31,'シフト記号表（勤務時間帯）'!$C$5:$Y$46,23,FALSE))</f>
        <v/>
      </c>
      <c r="Y33" s="168" t="str">
        <f>IF(Y31="","",VLOOKUP(Y31,'シフト記号表（勤務時間帯）'!$C$5:$Y$46,23,FALSE))</f>
        <v/>
      </c>
      <c r="Z33" s="169" t="str">
        <f>IF(Z31="","",VLOOKUP(Z31,'シフト記号表（勤務時間帯）'!$C$5:$Y$46,23,FALSE))</f>
        <v/>
      </c>
      <c r="AA33" s="167" t="str">
        <f>IF(AA31="","",VLOOKUP(AA31,'シフト記号表（勤務時間帯）'!$C$5:$Y$46,23,FALSE))</f>
        <v/>
      </c>
      <c r="AB33" s="168" t="str">
        <f>IF(AB31="","",VLOOKUP(AB31,'シフト記号表（勤務時間帯）'!$C$5:$Y$46,23,FALSE))</f>
        <v/>
      </c>
      <c r="AC33" s="168" t="str">
        <f>IF(AC31="","",VLOOKUP(AC31,'シフト記号表（勤務時間帯）'!$C$5:$Y$46,23,FALSE))</f>
        <v/>
      </c>
      <c r="AD33" s="168" t="str">
        <f>IF(AD31="","",VLOOKUP(AD31,'シフト記号表（勤務時間帯）'!$C$5:$Y$46,23,FALSE))</f>
        <v/>
      </c>
      <c r="AE33" s="168" t="str">
        <f>IF(AE31="","",VLOOKUP(AE31,'シフト記号表（勤務時間帯）'!$C$5:$Y$46,23,FALSE))</f>
        <v/>
      </c>
      <c r="AF33" s="168" t="str">
        <f>IF(AF31="","",VLOOKUP(AF31,'シフト記号表（勤務時間帯）'!$C$5:$Y$46,23,FALSE))</f>
        <v/>
      </c>
      <c r="AG33" s="169" t="str">
        <f>IF(AG31="","",VLOOKUP(AG31,'シフト記号表（勤務時間帯）'!$C$5:$Y$46,23,FALSE))</f>
        <v/>
      </c>
      <c r="AH33" s="167" t="str">
        <f>IF(AH31="","",VLOOKUP(AH31,'シフト記号表（勤務時間帯）'!$C$5:$Y$46,23,FALSE))</f>
        <v/>
      </c>
      <c r="AI33" s="168" t="str">
        <f>IF(AI31="","",VLOOKUP(AI31,'シフト記号表（勤務時間帯）'!$C$5:$Y$46,23,FALSE))</f>
        <v/>
      </c>
      <c r="AJ33" s="168" t="str">
        <f>IF(AJ31="","",VLOOKUP(AJ31,'シフト記号表（勤務時間帯）'!$C$5:$Y$46,23,FALSE))</f>
        <v/>
      </c>
      <c r="AK33" s="168" t="str">
        <f>IF(AK31="","",VLOOKUP(AK31,'シフト記号表（勤務時間帯）'!$C$5:$Y$46,23,FALSE))</f>
        <v/>
      </c>
      <c r="AL33" s="168" t="str">
        <f>IF(AL31="","",VLOOKUP(AL31,'シフト記号表（勤務時間帯）'!$C$5:$Y$46,23,FALSE))</f>
        <v/>
      </c>
      <c r="AM33" s="168" t="str">
        <f>IF(AM31="","",VLOOKUP(AM31,'シフト記号表（勤務時間帯）'!$C$5:$Y$46,23,FALSE))</f>
        <v/>
      </c>
      <c r="AN33" s="169" t="str">
        <f>IF(AN31="","",VLOOKUP(AN31,'シフト記号表（勤務時間帯）'!$C$5:$Y$46,23,FALSE))</f>
        <v/>
      </c>
      <c r="AO33" s="167" t="str">
        <f>IF(AO31="","",VLOOKUP(AO31,'シフト記号表（勤務時間帯）'!$C$5:$Y$46,23,FALSE))</f>
        <v/>
      </c>
      <c r="AP33" s="168" t="str">
        <f>IF(AP31="","",VLOOKUP(AP31,'シフト記号表（勤務時間帯）'!$C$5:$Y$46,23,FALSE))</f>
        <v/>
      </c>
      <c r="AQ33" s="168" t="str">
        <f>IF(AQ31="","",VLOOKUP(AQ31,'シフト記号表（勤務時間帯）'!$C$5:$Y$46,23,FALSE))</f>
        <v/>
      </c>
      <c r="AR33" s="168" t="str">
        <f>IF(AR31="","",VLOOKUP(AR31,'シフト記号表（勤務時間帯）'!$C$5:$Y$46,23,FALSE))</f>
        <v/>
      </c>
      <c r="AS33" s="168" t="str">
        <f>IF(AS31="","",VLOOKUP(AS31,'シフト記号表（勤務時間帯）'!$C$5:$Y$46,23,FALSE))</f>
        <v/>
      </c>
      <c r="AT33" s="168" t="str">
        <f>IF(AT31="","",VLOOKUP(AT31,'シフト記号表（勤務時間帯）'!$C$5:$Y$46,23,FALSE))</f>
        <v/>
      </c>
      <c r="AU33" s="169" t="str">
        <f>IF(AU31="","",VLOOKUP(AU31,'シフト記号表（勤務時間帯）'!$C$5:$Y$46,23,FALSE))</f>
        <v/>
      </c>
      <c r="AV33" s="167" t="str">
        <f>IF(AV31="","",VLOOKUP(AV31,'シフト記号表（勤務時間帯）'!$C$5:$Y$46,23,FALSE))</f>
        <v/>
      </c>
      <c r="AW33" s="168" t="str">
        <f>IF(AW31="","",VLOOKUP(AW31,'シフト記号表（勤務時間帯）'!$C$5:$Y$46,23,FALSE))</f>
        <v/>
      </c>
      <c r="AX33" s="170" t="str">
        <f>IF(AX31="","",VLOOKUP(AX31,'シフト記号表（勤務時間帯）'!$C$5:$Y$46,23,FALSE))</f>
        <v/>
      </c>
      <c r="AY33" s="260">
        <f>IF($BB$3="計画",SUM(T33:AU33),IF($BB$3="実績",SUM(T33:AX33),""))</f>
        <v>0</v>
      </c>
      <c r="AZ33" s="261"/>
      <c r="BA33" s="262">
        <f>IF($BB$3="計画",AY33/4,IF($BB$3="実績",(AY33/($BB$7/7)),""))</f>
        <v>0</v>
      </c>
      <c r="BB33" s="263"/>
      <c r="BC33" s="282"/>
      <c r="BD33" s="283"/>
      <c r="BE33" s="283"/>
      <c r="BF33" s="283"/>
      <c r="BG33" s="284"/>
    </row>
    <row r="34" spans="2:59" ht="20.25" customHeight="1" x14ac:dyDescent="0.4">
      <c r="B34" s="71"/>
      <c r="C34" s="248"/>
      <c r="D34" s="249"/>
      <c r="E34" s="250"/>
      <c r="F34" s="188"/>
      <c r="G34" s="264"/>
      <c r="H34" s="251"/>
      <c r="I34" s="249"/>
      <c r="J34" s="249"/>
      <c r="K34" s="250"/>
      <c r="L34" s="267"/>
      <c r="M34" s="243"/>
      <c r="N34" s="268"/>
      <c r="O34" s="25" t="s">
        <v>18</v>
      </c>
      <c r="P34" s="32"/>
      <c r="Q34" s="32"/>
      <c r="R34" s="20"/>
      <c r="S34" s="79"/>
      <c r="T34" s="191"/>
      <c r="U34" s="192"/>
      <c r="V34" s="192"/>
      <c r="W34" s="192"/>
      <c r="X34" s="192"/>
      <c r="Y34" s="192"/>
      <c r="Z34" s="193"/>
      <c r="AA34" s="191"/>
      <c r="AB34" s="192"/>
      <c r="AC34" s="192"/>
      <c r="AD34" s="192"/>
      <c r="AE34" s="192"/>
      <c r="AF34" s="192"/>
      <c r="AG34" s="193"/>
      <c r="AH34" s="191"/>
      <c r="AI34" s="192"/>
      <c r="AJ34" s="192"/>
      <c r="AK34" s="192"/>
      <c r="AL34" s="192"/>
      <c r="AM34" s="192"/>
      <c r="AN34" s="193"/>
      <c r="AO34" s="191"/>
      <c r="AP34" s="192"/>
      <c r="AQ34" s="192"/>
      <c r="AR34" s="192"/>
      <c r="AS34" s="192"/>
      <c r="AT34" s="192"/>
      <c r="AU34" s="193"/>
      <c r="AV34" s="191"/>
      <c r="AW34" s="192"/>
      <c r="AX34" s="199"/>
      <c r="AY34" s="274"/>
      <c r="AZ34" s="275"/>
      <c r="BA34" s="276"/>
      <c r="BB34" s="277"/>
      <c r="BC34" s="242"/>
      <c r="BD34" s="243"/>
      <c r="BE34" s="243"/>
      <c r="BF34" s="243"/>
      <c r="BG34" s="244"/>
    </row>
    <row r="35" spans="2:59" ht="20.25" customHeight="1" x14ac:dyDescent="0.4">
      <c r="B35" s="69">
        <f>B32+1</f>
        <v>6</v>
      </c>
      <c r="C35" s="248"/>
      <c r="D35" s="249"/>
      <c r="E35" s="250"/>
      <c r="F35" s="188"/>
      <c r="G35" s="265"/>
      <c r="H35" s="251"/>
      <c r="I35" s="249"/>
      <c r="J35" s="249"/>
      <c r="K35" s="250"/>
      <c r="L35" s="269"/>
      <c r="M35" s="246"/>
      <c r="N35" s="270"/>
      <c r="O35" s="27" t="s">
        <v>86</v>
      </c>
      <c r="P35" s="28"/>
      <c r="Q35" s="28"/>
      <c r="R35" s="23"/>
      <c r="S35" s="74"/>
      <c r="T35" s="163" t="str">
        <f>IF(T34="","",VLOOKUP(T34,'シフト記号表（勤務時間帯）'!$C$5:$W$46,21,FALSE))</f>
        <v/>
      </c>
      <c r="U35" s="164" t="str">
        <f>IF(U34="","",VLOOKUP(U34,'シフト記号表（勤務時間帯）'!$C$5:$W$46,21,FALSE))</f>
        <v/>
      </c>
      <c r="V35" s="164" t="str">
        <f>IF(V34="","",VLOOKUP(V34,'シフト記号表（勤務時間帯）'!$C$5:$W$46,21,FALSE))</f>
        <v/>
      </c>
      <c r="W35" s="164" t="str">
        <f>IF(W34="","",VLOOKUP(W34,'シフト記号表（勤務時間帯）'!$C$5:$W$46,21,FALSE))</f>
        <v/>
      </c>
      <c r="X35" s="164" t="str">
        <f>IF(X34="","",VLOOKUP(X34,'シフト記号表（勤務時間帯）'!$C$5:$W$46,21,FALSE))</f>
        <v/>
      </c>
      <c r="Y35" s="164" t="str">
        <f>IF(Y34="","",VLOOKUP(Y34,'シフト記号表（勤務時間帯）'!$C$5:$W$46,21,FALSE))</f>
        <v/>
      </c>
      <c r="Z35" s="165" t="str">
        <f>IF(Z34="","",VLOOKUP(Z34,'シフト記号表（勤務時間帯）'!$C$5:$W$46,21,FALSE))</f>
        <v/>
      </c>
      <c r="AA35" s="163" t="str">
        <f>IF(AA34="","",VLOOKUP(AA34,'シフト記号表（勤務時間帯）'!$C$5:$W$46,21,FALSE))</f>
        <v/>
      </c>
      <c r="AB35" s="164" t="str">
        <f>IF(AB34="","",VLOOKUP(AB34,'シフト記号表（勤務時間帯）'!$C$5:$W$46,21,FALSE))</f>
        <v/>
      </c>
      <c r="AC35" s="164" t="str">
        <f>IF(AC34="","",VLOOKUP(AC34,'シフト記号表（勤務時間帯）'!$C$5:$W$46,21,FALSE))</f>
        <v/>
      </c>
      <c r="AD35" s="164" t="str">
        <f>IF(AD34="","",VLOOKUP(AD34,'シフト記号表（勤務時間帯）'!$C$5:$W$46,21,FALSE))</f>
        <v/>
      </c>
      <c r="AE35" s="164" t="str">
        <f>IF(AE34="","",VLOOKUP(AE34,'シフト記号表（勤務時間帯）'!$C$5:$W$46,21,FALSE))</f>
        <v/>
      </c>
      <c r="AF35" s="164" t="str">
        <f>IF(AF34="","",VLOOKUP(AF34,'シフト記号表（勤務時間帯）'!$C$5:$W$46,21,FALSE))</f>
        <v/>
      </c>
      <c r="AG35" s="165" t="str">
        <f>IF(AG34="","",VLOOKUP(AG34,'シフト記号表（勤務時間帯）'!$C$5:$W$46,21,FALSE))</f>
        <v/>
      </c>
      <c r="AH35" s="163" t="str">
        <f>IF(AH34="","",VLOOKUP(AH34,'シフト記号表（勤務時間帯）'!$C$5:$W$46,21,FALSE))</f>
        <v/>
      </c>
      <c r="AI35" s="164" t="str">
        <f>IF(AI34="","",VLOOKUP(AI34,'シフト記号表（勤務時間帯）'!$C$5:$W$46,21,FALSE))</f>
        <v/>
      </c>
      <c r="AJ35" s="164" t="str">
        <f>IF(AJ34="","",VLOOKUP(AJ34,'シフト記号表（勤務時間帯）'!$C$5:$W$46,21,FALSE))</f>
        <v/>
      </c>
      <c r="AK35" s="164" t="str">
        <f>IF(AK34="","",VLOOKUP(AK34,'シフト記号表（勤務時間帯）'!$C$5:$W$46,21,FALSE))</f>
        <v/>
      </c>
      <c r="AL35" s="164" t="str">
        <f>IF(AL34="","",VLOOKUP(AL34,'シフト記号表（勤務時間帯）'!$C$5:$W$46,21,FALSE))</f>
        <v/>
      </c>
      <c r="AM35" s="164" t="str">
        <f>IF(AM34="","",VLOOKUP(AM34,'シフト記号表（勤務時間帯）'!$C$5:$W$46,21,FALSE))</f>
        <v/>
      </c>
      <c r="AN35" s="165" t="str">
        <f>IF(AN34="","",VLOOKUP(AN34,'シフト記号表（勤務時間帯）'!$C$5:$W$46,21,FALSE))</f>
        <v/>
      </c>
      <c r="AO35" s="163" t="str">
        <f>IF(AO34="","",VLOOKUP(AO34,'シフト記号表（勤務時間帯）'!$C$5:$W$46,21,FALSE))</f>
        <v/>
      </c>
      <c r="AP35" s="164" t="str">
        <f>IF(AP34="","",VLOOKUP(AP34,'シフト記号表（勤務時間帯）'!$C$5:$W$46,21,FALSE))</f>
        <v/>
      </c>
      <c r="AQ35" s="164" t="str">
        <f>IF(AQ34="","",VLOOKUP(AQ34,'シフト記号表（勤務時間帯）'!$C$5:$W$46,21,FALSE))</f>
        <v/>
      </c>
      <c r="AR35" s="164" t="str">
        <f>IF(AR34="","",VLOOKUP(AR34,'シフト記号表（勤務時間帯）'!$C$5:$W$46,21,FALSE))</f>
        <v/>
      </c>
      <c r="AS35" s="164" t="str">
        <f>IF(AS34="","",VLOOKUP(AS34,'シフト記号表（勤務時間帯）'!$C$5:$W$46,21,FALSE))</f>
        <v/>
      </c>
      <c r="AT35" s="164" t="str">
        <f>IF(AT34="","",VLOOKUP(AT34,'シフト記号表（勤務時間帯）'!$C$5:$W$46,21,FALSE))</f>
        <v/>
      </c>
      <c r="AU35" s="165" t="str">
        <f>IF(AU34="","",VLOOKUP(AU34,'シフト記号表（勤務時間帯）'!$C$5:$W$46,21,FALSE))</f>
        <v/>
      </c>
      <c r="AV35" s="163" t="str">
        <f>IF(AV34="","",VLOOKUP(AV34,'シフト記号表（勤務時間帯）'!$C$5:$W$46,21,FALSE))</f>
        <v/>
      </c>
      <c r="AW35" s="164" t="str">
        <f>IF(AW34="","",VLOOKUP(AW34,'シフト記号表（勤務時間帯）'!$C$5:$W$46,21,FALSE))</f>
        <v/>
      </c>
      <c r="AX35" s="166" t="str">
        <f>IF(AX34="","",VLOOKUP(AX34,'シフト記号表（勤務時間帯）'!$C$5:$W$46,21,FALSE))</f>
        <v/>
      </c>
      <c r="AY35" s="252">
        <f>IF($BB$3="計画",SUM(T35:AU35),IF($BB$3="実績",SUM(T35:AX35),""))</f>
        <v>0</v>
      </c>
      <c r="AZ35" s="253"/>
      <c r="BA35" s="254">
        <f>IF($BB$3="計画",AY35/4,IF($BB$3="実績",(AY35/($BB$7/7)),""))</f>
        <v>0</v>
      </c>
      <c r="BB35" s="255"/>
      <c r="BC35" s="245"/>
      <c r="BD35" s="246"/>
      <c r="BE35" s="246"/>
      <c r="BF35" s="246"/>
      <c r="BG35" s="247"/>
    </row>
    <row r="36" spans="2:59" ht="20.25" customHeight="1" x14ac:dyDescent="0.4">
      <c r="B36" s="70"/>
      <c r="C36" s="285"/>
      <c r="D36" s="286"/>
      <c r="E36" s="287"/>
      <c r="F36" s="189">
        <f>C35</f>
        <v>0</v>
      </c>
      <c r="G36" s="289"/>
      <c r="H36" s="288"/>
      <c r="I36" s="286"/>
      <c r="J36" s="286"/>
      <c r="K36" s="287"/>
      <c r="L36" s="290"/>
      <c r="M36" s="283"/>
      <c r="N36" s="291"/>
      <c r="O36" s="29" t="s">
        <v>87</v>
      </c>
      <c r="P36" s="33"/>
      <c r="Q36" s="33"/>
      <c r="R36" s="21"/>
      <c r="S36" s="75"/>
      <c r="T36" s="167" t="str">
        <f>IF(T34="","",VLOOKUP(T34,'シフト記号表（勤務時間帯）'!$C$5:$Y$46,23,FALSE))</f>
        <v/>
      </c>
      <c r="U36" s="168" t="str">
        <f>IF(U34="","",VLOOKUP(U34,'シフト記号表（勤務時間帯）'!$C$5:$Y$46,23,FALSE))</f>
        <v/>
      </c>
      <c r="V36" s="168" t="str">
        <f>IF(V34="","",VLOOKUP(V34,'シフト記号表（勤務時間帯）'!$C$5:$Y$46,23,FALSE))</f>
        <v/>
      </c>
      <c r="W36" s="168" t="str">
        <f>IF(W34="","",VLOOKUP(W34,'シフト記号表（勤務時間帯）'!$C$5:$Y$46,23,FALSE))</f>
        <v/>
      </c>
      <c r="X36" s="168" t="str">
        <f>IF(X34="","",VLOOKUP(X34,'シフト記号表（勤務時間帯）'!$C$5:$Y$46,23,FALSE))</f>
        <v/>
      </c>
      <c r="Y36" s="168" t="str">
        <f>IF(Y34="","",VLOOKUP(Y34,'シフト記号表（勤務時間帯）'!$C$5:$Y$46,23,FALSE))</f>
        <v/>
      </c>
      <c r="Z36" s="169" t="str">
        <f>IF(Z34="","",VLOOKUP(Z34,'シフト記号表（勤務時間帯）'!$C$5:$Y$46,23,FALSE))</f>
        <v/>
      </c>
      <c r="AA36" s="167" t="str">
        <f>IF(AA34="","",VLOOKUP(AA34,'シフト記号表（勤務時間帯）'!$C$5:$Y$46,23,FALSE))</f>
        <v/>
      </c>
      <c r="AB36" s="168" t="str">
        <f>IF(AB34="","",VLOOKUP(AB34,'シフト記号表（勤務時間帯）'!$C$5:$Y$46,23,FALSE))</f>
        <v/>
      </c>
      <c r="AC36" s="168" t="str">
        <f>IF(AC34="","",VLOOKUP(AC34,'シフト記号表（勤務時間帯）'!$C$5:$Y$46,23,FALSE))</f>
        <v/>
      </c>
      <c r="AD36" s="168" t="str">
        <f>IF(AD34="","",VLOOKUP(AD34,'シフト記号表（勤務時間帯）'!$C$5:$Y$46,23,FALSE))</f>
        <v/>
      </c>
      <c r="AE36" s="168" t="str">
        <f>IF(AE34="","",VLOOKUP(AE34,'シフト記号表（勤務時間帯）'!$C$5:$Y$46,23,FALSE))</f>
        <v/>
      </c>
      <c r="AF36" s="168" t="str">
        <f>IF(AF34="","",VLOOKUP(AF34,'シフト記号表（勤務時間帯）'!$C$5:$Y$46,23,FALSE))</f>
        <v/>
      </c>
      <c r="AG36" s="169" t="str">
        <f>IF(AG34="","",VLOOKUP(AG34,'シフト記号表（勤務時間帯）'!$C$5:$Y$46,23,FALSE))</f>
        <v/>
      </c>
      <c r="AH36" s="167" t="str">
        <f>IF(AH34="","",VLOOKUP(AH34,'シフト記号表（勤務時間帯）'!$C$5:$Y$46,23,FALSE))</f>
        <v/>
      </c>
      <c r="AI36" s="168" t="str">
        <f>IF(AI34="","",VLOOKUP(AI34,'シフト記号表（勤務時間帯）'!$C$5:$Y$46,23,FALSE))</f>
        <v/>
      </c>
      <c r="AJ36" s="168" t="str">
        <f>IF(AJ34="","",VLOOKUP(AJ34,'シフト記号表（勤務時間帯）'!$C$5:$Y$46,23,FALSE))</f>
        <v/>
      </c>
      <c r="AK36" s="168" t="str">
        <f>IF(AK34="","",VLOOKUP(AK34,'シフト記号表（勤務時間帯）'!$C$5:$Y$46,23,FALSE))</f>
        <v/>
      </c>
      <c r="AL36" s="168" t="str">
        <f>IF(AL34="","",VLOOKUP(AL34,'シフト記号表（勤務時間帯）'!$C$5:$Y$46,23,FALSE))</f>
        <v/>
      </c>
      <c r="AM36" s="168" t="str">
        <f>IF(AM34="","",VLOOKUP(AM34,'シフト記号表（勤務時間帯）'!$C$5:$Y$46,23,FALSE))</f>
        <v/>
      </c>
      <c r="AN36" s="169" t="str">
        <f>IF(AN34="","",VLOOKUP(AN34,'シフト記号表（勤務時間帯）'!$C$5:$Y$46,23,FALSE))</f>
        <v/>
      </c>
      <c r="AO36" s="167" t="str">
        <f>IF(AO34="","",VLOOKUP(AO34,'シフト記号表（勤務時間帯）'!$C$5:$Y$46,23,FALSE))</f>
        <v/>
      </c>
      <c r="AP36" s="168" t="str">
        <f>IF(AP34="","",VLOOKUP(AP34,'シフト記号表（勤務時間帯）'!$C$5:$Y$46,23,FALSE))</f>
        <v/>
      </c>
      <c r="AQ36" s="168" t="str">
        <f>IF(AQ34="","",VLOOKUP(AQ34,'シフト記号表（勤務時間帯）'!$C$5:$Y$46,23,FALSE))</f>
        <v/>
      </c>
      <c r="AR36" s="168" t="str">
        <f>IF(AR34="","",VLOOKUP(AR34,'シフト記号表（勤務時間帯）'!$C$5:$Y$46,23,FALSE))</f>
        <v/>
      </c>
      <c r="AS36" s="168" t="str">
        <f>IF(AS34="","",VLOOKUP(AS34,'シフト記号表（勤務時間帯）'!$C$5:$Y$46,23,FALSE))</f>
        <v/>
      </c>
      <c r="AT36" s="168" t="str">
        <f>IF(AT34="","",VLOOKUP(AT34,'シフト記号表（勤務時間帯）'!$C$5:$Y$46,23,FALSE))</f>
        <v/>
      </c>
      <c r="AU36" s="169" t="str">
        <f>IF(AU34="","",VLOOKUP(AU34,'シフト記号表（勤務時間帯）'!$C$5:$Y$46,23,FALSE))</f>
        <v/>
      </c>
      <c r="AV36" s="167" t="str">
        <f>IF(AV34="","",VLOOKUP(AV34,'シフト記号表（勤務時間帯）'!$C$5:$Y$46,23,FALSE))</f>
        <v/>
      </c>
      <c r="AW36" s="168" t="str">
        <f>IF(AW34="","",VLOOKUP(AW34,'シフト記号表（勤務時間帯）'!$C$5:$Y$46,23,FALSE))</f>
        <v/>
      </c>
      <c r="AX36" s="170" t="str">
        <f>IF(AX34="","",VLOOKUP(AX34,'シフト記号表（勤務時間帯）'!$C$5:$Y$46,23,FALSE))</f>
        <v/>
      </c>
      <c r="AY36" s="260">
        <f>IF($BB$3="計画",SUM(T36:AU36),IF($BB$3="実績",SUM(T36:AX36),""))</f>
        <v>0</v>
      </c>
      <c r="AZ36" s="261"/>
      <c r="BA36" s="262">
        <f>IF($BB$3="計画",AY36/4,IF($BB$3="実績",(AY36/($BB$7/7)),""))</f>
        <v>0</v>
      </c>
      <c r="BB36" s="263"/>
      <c r="BC36" s="282"/>
      <c r="BD36" s="283"/>
      <c r="BE36" s="283"/>
      <c r="BF36" s="283"/>
      <c r="BG36" s="284"/>
    </row>
    <row r="37" spans="2:59" ht="20.25" customHeight="1" x14ac:dyDescent="0.4">
      <c r="B37" s="71"/>
      <c r="C37" s="248"/>
      <c r="D37" s="249"/>
      <c r="E37" s="250"/>
      <c r="F37" s="188"/>
      <c r="G37" s="264"/>
      <c r="H37" s="251"/>
      <c r="I37" s="249"/>
      <c r="J37" s="249"/>
      <c r="K37" s="250"/>
      <c r="L37" s="267"/>
      <c r="M37" s="243"/>
      <c r="N37" s="268"/>
      <c r="O37" s="25" t="s">
        <v>18</v>
      </c>
      <c r="P37" s="31"/>
      <c r="Q37" s="31"/>
      <c r="R37" s="19"/>
      <c r="S37" s="76"/>
      <c r="T37" s="191"/>
      <c r="U37" s="192"/>
      <c r="V37" s="192"/>
      <c r="W37" s="192"/>
      <c r="X37" s="192"/>
      <c r="Y37" s="192"/>
      <c r="Z37" s="193"/>
      <c r="AA37" s="191"/>
      <c r="AB37" s="192"/>
      <c r="AC37" s="192"/>
      <c r="AD37" s="192"/>
      <c r="AE37" s="192"/>
      <c r="AF37" s="192"/>
      <c r="AG37" s="193"/>
      <c r="AH37" s="191"/>
      <c r="AI37" s="192"/>
      <c r="AJ37" s="192"/>
      <c r="AK37" s="192"/>
      <c r="AL37" s="192"/>
      <c r="AM37" s="192"/>
      <c r="AN37" s="193"/>
      <c r="AO37" s="191"/>
      <c r="AP37" s="192"/>
      <c r="AQ37" s="192"/>
      <c r="AR37" s="192"/>
      <c r="AS37" s="192"/>
      <c r="AT37" s="192"/>
      <c r="AU37" s="193"/>
      <c r="AV37" s="191"/>
      <c r="AW37" s="192"/>
      <c r="AX37" s="199"/>
      <c r="AY37" s="274"/>
      <c r="AZ37" s="275"/>
      <c r="BA37" s="276"/>
      <c r="BB37" s="277"/>
      <c r="BC37" s="242"/>
      <c r="BD37" s="243"/>
      <c r="BE37" s="243"/>
      <c r="BF37" s="243"/>
      <c r="BG37" s="244"/>
    </row>
    <row r="38" spans="2:59" ht="20.25" customHeight="1" x14ac:dyDescent="0.4">
      <c r="B38" s="69">
        <f>B35+1</f>
        <v>7</v>
      </c>
      <c r="C38" s="248"/>
      <c r="D38" s="249"/>
      <c r="E38" s="250"/>
      <c r="F38" s="188"/>
      <c r="G38" s="265"/>
      <c r="H38" s="251"/>
      <c r="I38" s="249"/>
      <c r="J38" s="249"/>
      <c r="K38" s="250"/>
      <c r="L38" s="269"/>
      <c r="M38" s="246"/>
      <c r="N38" s="270"/>
      <c r="O38" s="27" t="s">
        <v>86</v>
      </c>
      <c r="P38" s="28"/>
      <c r="Q38" s="28"/>
      <c r="R38" s="23"/>
      <c r="S38" s="74"/>
      <c r="T38" s="163" t="str">
        <f>IF(T37="","",VLOOKUP(T37,'シフト記号表（勤務時間帯）'!$C$5:$W$46,21,FALSE))</f>
        <v/>
      </c>
      <c r="U38" s="164" t="str">
        <f>IF(U37="","",VLOOKUP(U37,'シフト記号表（勤務時間帯）'!$C$5:$W$46,21,FALSE))</f>
        <v/>
      </c>
      <c r="V38" s="164" t="str">
        <f>IF(V37="","",VLOOKUP(V37,'シフト記号表（勤務時間帯）'!$C$5:$W$46,21,FALSE))</f>
        <v/>
      </c>
      <c r="W38" s="164" t="str">
        <f>IF(W37="","",VLOOKUP(W37,'シフト記号表（勤務時間帯）'!$C$5:$W$46,21,FALSE))</f>
        <v/>
      </c>
      <c r="X38" s="164" t="str">
        <f>IF(X37="","",VLOOKUP(X37,'シフト記号表（勤務時間帯）'!$C$5:$W$46,21,FALSE))</f>
        <v/>
      </c>
      <c r="Y38" s="164" t="str">
        <f>IF(Y37="","",VLOOKUP(Y37,'シフト記号表（勤務時間帯）'!$C$5:$W$46,21,FALSE))</f>
        <v/>
      </c>
      <c r="Z38" s="165" t="str">
        <f>IF(Z37="","",VLOOKUP(Z37,'シフト記号表（勤務時間帯）'!$C$5:$W$46,21,FALSE))</f>
        <v/>
      </c>
      <c r="AA38" s="163" t="str">
        <f>IF(AA37="","",VLOOKUP(AA37,'シフト記号表（勤務時間帯）'!$C$5:$W$46,21,FALSE))</f>
        <v/>
      </c>
      <c r="AB38" s="164" t="str">
        <f>IF(AB37="","",VLOOKUP(AB37,'シフト記号表（勤務時間帯）'!$C$5:$W$46,21,FALSE))</f>
        <v/>
      </c>
      <c r="AC38" s="164" t="str">
        <f>IF(AC37="","",VLOOKUP(AC37,'シフト記号表（勤務時間帯）'!$C$5:$W$46,21,FALSE))</f>
        <v/>
      </c>
      <c r="AD38" s="164" t="str">
        <f>IF(AD37="","",VLOOKUP(AD37,'シフト記号表（勤務時間帯）'!$C$5:$W$46,21,FALSE))</f>
        <v/>
      </c>
      <c r="AE38" s="164" t="str">
        <f>IF(AE37="","",VLOOKUP(AE37,'シフト記号表（勤務時間帯）'!$C$5:$W$46,21,FALSE))</f>
        <v/>
      </c>
      <c r="AF38" s="164" t="str">
        <f>IF(AF37="","",VLOOKUP(AF37,'シフト記号表（勤務時間帯）'!$C$5:$W$46,21,FALSE))</f>
        <v/>
      </c>
      <c r="AG38" s="165" t="str">
        <f>IF(AG37="","",VLOOKUP(AG37,'シフト記号表（勤務時間帯）'!$C$5:$W$46,21,FALSE))</f>
        <v/>
      </c>
      <c r="AH38" s="163" t="str">
        <f>IF(AH37="","",VLOOKUP(AH37,'シフト記号表（勤務時間帯）'!$C$5:$W$46,21,FALSE))</f>
        <v/>
      </c>
      <c r="AI38" s="164" t="str">
        <f>IF(AI37="","",VLOOKUP(AI37,'シフト記号表（勤務時間帯）'!$C$5:$W$46,21,FALSE))</f>
        <v/>
      </c>
      <c r="AJ38" s="164" t="str">
        <f>IF(AJ37="","",VLOOKUP(AJ37,'シフト記号表（勤務時間帯）'!$C$5:$W$46,21,FALSE))</f>
        <v/>
      </c>
      <c r="AK38" s="164" t="str">
        <f>IF(AK37="","",VLOOKUP(AK37,'シフト記号表（勤務時間帯）'!$C$5:$W$46,21,FALSE))</f>
        <v/>
      </c>
      <c r="AL38" s="164" t="str">
        <f>IF(AL37="","",VLOOKUP(AL37,'シフト記号表（勤務時間帯）'!$C$5:$W$46,21,FALSE))</f>
        <v/>
      </c>
      <c r="AM38" s="164" t="str">
        <f>IF(AM37="","",VLOOKUP(AM37,'シフト記号表（勤務時間帯）'!$C$5:$W$46,21,FALSE))</f>
        <v/>
      </c>
      <c r="AN38" s="165" t="str">
        <f>IF(AN37="","",VLOOKUP(AN37,'シフト記号表（勤務時間帯）'!$C$5:$W$46,21,FALSE))</f>
        <v/>
      </c>
      <c r="AO38" s="163" t="str">
        <f>IF(AO37="","",VLOOKUP(AO37,'シフト記号表（勤務時間帯）'!$C$5:$W$46,21,FALSE))</f>
        <v/>
      </c>
      <c r="AP38" s="164" t="str">
        <f>IF(AP37="","",VLOOKUP(AP37,'シフト記号表（勤務時間帯）'!$C$5:$W$46,21,FALSE))</f>
        <v/>
      </c>
      <c r="AQ38" s="164" t="str">
        <f>IF(AQ37="","",VLOOKUP(AQ37,'シフト記号表（勤務時間帯）'!$C$5:$W$46,21,FALSE))</f>
        <v/>
      </c>
      <c r="AR38" s="164" t="str">
        <f>IF(AR37="","",VLOOKUP(AR37,'シフト記号表（勤務時間帯）'!$C$5:$W$46,21,FALSE))</f>
        <v/>
      </c>
      <c r="AS38" s="164" t="str">
        <f>IF(AS37="","",VLOOKUP(AS37,'シフト記号表（勤務時間帯）'!$C$5:$W$46,21,FALSE))</f>
        <v/>
      </c>
      <c r="AT38" s="164" t="str">
        <f>IF(AT37="","",VLOOKUP(AT37,'シフト記号表（勤務時間帯）'!$C$5:$W$46,21,FALSE))</f>
        <v/>
      </c>
      <c r="AU38" s="165" t="str">
        <f>IF(AU37="","",VLOOKUP(AU37,'シフト記号表（勤務時間帯）'!$C$5:$W$46,21,FALSE))</f>
        <v/>
      </c>
      <c r="AV38" s="163" t="str">
        <f>IF(AV37="","",VLOOKUP(AV37,'シフト記号表（勤務時間帯）'!$C$5:$W$46,21,FALSE))</f>
        <v/>
      </c>
      <c r="AW38" s="164" t="str">
        <f>IF(AW37="","",VLOOKUP(AW37,'シフト記号表（勤務時間帯）'!$C$5:$W$46,21,FALSE))</f>
        <v/>
      </c>
      <c r="AX38" s="166" t="str">
        <f>IF(AX37="","",VLOOKUP(AX37,'シフト記号表（勤務時間帯）'!$C$5:$W$46,21,FALSE))</f>
        <v/>
      </c>
      <c r="AY38" s="252">
        <f>IF($BB$3="計画",SUM(T38:AU38),IF($BB$3="実績",SUM(T38:AX38),""))</f>
        <v>0</v>
      </c>
      <c r="AZ38" s="253"/>
      <c r="BA38" s="254">
        <f>IF($BB$3="計画",AY38/4,IF($BB$3="実績",(AY38/($BB$7/7)),""))</f>
        <v>0</v>
      </c>
      <c r="BB38" s="255"/>
      <c r="BC38" s="245"/>
      <c r="BD38" s="246"/>
      <c r="BE38" s="246"/>
      <c r="BF38" s="246"/>
      <c r="BG38" s="247"/>
    </row>
    <row r="39" spans="2:59" ht="20.25" customHeight="1" x14ac:dyDescent="0.4">
      <c r="B39" s="70"/>
      <c r="C39" s="285"/>
      <c r="D39" s="286"/>
      <c r="E39" s="287"/>
      <c r="F39" s="189">
        <f>C38</f>
        <v>0</v>
      </c>
      <c r="G39" s="289"/>
      <c r="H39" s="288"/>
      <c r="I39" s="286"/>
      <c r="J39" s="286"/>
      <c r="K39" s="287"/>
      <c r="L39" s="290"/>
      <c r="M39" s="283"/>
      <c r="N39" s="291"/>
      <c r="O39" s="29" t="s">
        <v>87</v>
      </c>
      <c r="P39" s="32"/>
      <c r="Q39" s="32"/>
      <c r="R39" s="20"/>
      <c r="S39" s="77"/>
      <c r="T39" s="167" t="str">
        <f>IF(T37="","",VLOOKUP(T37,'シフト記号表（勤務時間帯）'!$C$5:$Y$46,23,FALSE))</f>
        <v/>
      </c>
      <c r="U39" s="168" t="str">
        <f>IF(U37="","",VLOOKUP(U37,'シフト記号表（勤務時間帯）'!$C$5:$Y$46,23,FALSE))</f>
        <v/>
      </c>
      <c r="V39" s="168" t="str">
        <f>IF(V37="","",VLOOKUP(V37,'シフト記号表（勤務時間帯）'!$C$5:$Y$46,23,FALSE))</f>
        <v/>
      </c>
      <c r="W39" s="168" t="str">
        <f>IF(W37="","",VLOOKUP(W37,'シフト記号表（勤務時間帯）'!$C$5:$Y$46,23,FALSE))</f>
        <v/>
      </c>
      <c r="X39" s="168" t="str">
        <f>IF(X37="","",VLOOKUP(X37,'シフト記号表（勤務時間帯）'!$C$5:$Y$46,23,FALSE))</f>
        <v/>
      </c>
      <c r="Y39" s="168" t="str">
        <f>IF(Y37="","",VLOOKUP(Y37,'シフト記号表（勤務時間帯）'!$C$5:$Y$46,23,FALSE))</f>
        <v/>
      </c>
      <c r="Z39" s="169" t="str">
        <f>IF(Z37="","",VLOOKUP(Z37,'シフト記号表（勤務時間帯）'!$C$5:$Y$46,23,FALSE))</f>
        <v/>
      </c>
      <c r="AA39" s="167" t="str">
        <f>IF(AA37="","",VLOOKUP(AA37,'シフト記号表（勤務時間帯）'!$C$5:$Y$46,23,FALSE))</f>
        <v/>
      </c>
      <c r="AB39" s="168" t="str">
        <f>IF(AB37="","",VLOOKUP(AB37,'シフト記号表（勤務時間帯）'!$C$5:$Y$46,23,FALSE))</f>
        <v/>
      </c>
      <c r="AC39" s="168" t="str">
        <f>IF(AC37="","",VLOOKUP(AC37,'シフト記号表（勤務時間帯）'!$C$5:$Y$46,23,FALSE))</f>
        <v/>
      </c>
      <c r="AD39" s="168" t="str">
        <f>IF(AD37="","",VLOOKUP(AD37,'シフト記号表（勤務時間帯）'!$C$5:$Y$46,23,FALSE))</f>
        <v/>
      </c>
      <c r="AE39" s="168" t="str">
        <f>IF(AE37="","",VLOOKUP(AE37,'シフト記号表（勤務時間帯）'!$C$5:$Y$46,23,FALSE))</f>
        <v/>
      </c>
      <c r="AF39" s="168" t="str">
        <f>IF(AF37="","",VLOOKUP(AF37,'シフト記号表（勤務時間帯）'!$C$5:$Y$46,23,FALSE))</f>
        <v/>
      </c>
      <c r="AG39" s="169" t="str">
        <f>IF(AG37="","",VLOOKUP(AG37,'シフト記号表（勤務時間帯）'!$C$5:$Y$46,23,FALSE))</f>
        <v/>
      </c>
      <c r="AH39" s="167" t="str">
        <f>IF(AH37="","",VLOOKUP(AH37,'シフト記号表（勤務時間帯）'!$C$5:$Y$46,23,FALSE))</f>
        <v/>
      </c>
      <c r="AI39" s="168" t="str">
        <f>IF(AI37="","",VLOOKUP(AI37,'シフト記号表（勤務時間帯）'!$C$5:$Y$46,23,FALSE))</f>
        <v/>
      </c>
      <c r="AJ39" s="168" t="str">
        <f>IF(AJ37="","",VLOOKUP(AJ37,'シフト記号表（勤務時間帯）'!$C$5:$Y$46,23,FALSE))</f>
        <v/>
      </c>
      <c r="AK39" s="168" t="str">
        <f>IF(AK37="","",VLOOKUP(AK37,'シフト記号表（勤務時間帯）'!$C$5:$Y$46,23,FALSE))</f>
        <v/>
      </c>
      <c r="AL39" s="168" t="str">
        <f>IF(AL37="","",VLOOKUP(AL37,'シフト記号表（勤務時間帯）'!$C$5:$Y$46,23,FALSE))</f>
        <v/>
      </c>
      <c r="AM39" s="168" t="str">
        <f>IF(AM37="","",VLOOKUP(AM37,'シフト記号表（勤務時間帯）'!$C$5:$Y$46,23,FALSE))</f>
        <v/>
      </c>
      <c r="AN39" s="169" t="str">
        <f>IF(AN37="","",VLOOKUP(AN37,'シフト記号表（勤務時間帯）'!$C$5:$Y$46,23,FALSE))</f>
        <v/>
      </c>
      <c r="AO39" s="167" t="str">
        <f>IF(AO37="","",VLOOKUP(AO37,'シフト記号表（勤務時間帯）'!$C$5:$Y$46,23,FALSE))</f>
        <v/>
      </c>
      <c r="AP39" s="168" t="str">
        <f>IF(AP37="","",VLOOKUP(AP37,'シフト記号表（勤務時間帯）'!$C$5:$Y$46,23,FALSE))</f>
        <v/>
      </c>
      <c r="AQ39" s="168" t="str">
        <f>IF(AQ37="","",VLOOKUP(AQ37,'シフト記号表（勤務時間帯）'!$C$5:$Y$46,23,FALSE))</f>
        <v/>
      </c>
      <c r="AR39" s="168" t="str">
        <f>IF(AR37="","",VLOOKUP(AR37,'シフト記号表（勤務時間帯）'!$C$5:$Y$46,23,FALSE))</f>
        <v/>
      </c>
      <c r="AS39" s="168" t="str">
        <f>IF(AS37="","",VLOOKUP(AS37,'シフト記号表（勤務時間帯）'!$C$5:$Y$46,23,FALSE))</f>
        <v/>
      </c>
      <c r="AT39" s="168" t="str">
        <f>IF(AT37="","",VLOOKUP(AT37,'シフト記号表（勤務時間帯）'!$C$5:$Y$46,23,FALSE))</f>
        <v/>
      </c>
      <c r="AU39" s="169" t="str">
        <f>IF(AU37="","",VLOOKUP(AU37,'シフト記号表（勤務時間帯）'!$C$5:$Y$46,23,FALSE))</f>
        <v/>
      </c>
      <c r="AV39" s="167" t="str">
        <f>IF(AV37="","",VLOOKUP(AV37,'シフト記号表（勤務時間帯）'!$C$5:$Y$46,23,FALSE))</f>
        <v/>
      </c>
      <c r="AW39" s="168" t="str">
        <f>IF(AW37="","",VLOOKUP(AW37,'シフト記号表（勤務時間帯）'!$C$5:$Y$46,23,FALSE))</f>
        <v/>
      </c>
      <c r="AX39" s="170" t="str">
        <f>IF(AX37="","",VLOOKUP(AX37,'シフト記号表（勤務時間帯）'!$C$5:$Y$46,23,FALSE))</f>
        <v/>
      </c>
      <c r="AY39" s="260">
        <f>IF($BB$3="計画",SUM(T39:AU39),IF($BB$3="実績",SUM(T39:AX39),""))</f>
        <v>0</v>
      </c>
      <c r="AZ39" s="261"/>
      <c r="BA39" s="262">
        <f>IF($BB$3="計画",AY39/4,IF($BB$3="実績",(AY39/($BB$7/7)),""))</f>
        <v>0</v>
      </c>
      <c r="BB39" s="263"/>
      <c r="BC39" s="282"/>
      <c r="BD39" s="283"/>
      <c r="BE39" s="283"/>
      <c r="BF39" s="283"/>
      <c r="BG39" s="284"/>
    </row>
    <row r="40" spans="2:59" ht="20.25" customHeight="1" x14ac:dyDescent="0.4">
      <c r="B40" s="71"/>
      <c r="C40" s="248"/>
      <c r="D40" s="249"/>
      <c r="E40" s="250"/>
      <c r="F40" s="188"/>
      <c r="G40" s="264"/>
      <c r="H40" s="251"/>
      <c r="I40" s="249"/>
      <c r="J40" s="249"/>
      <c r="K40" s="250"/>
      <c r="L40" s="267"/>
      <c r="M40" s="243"/>
      <c r="N40" s="268"/>
      <c r="O40" s="25" t="s">
        <v>18</v>
      </c>
      <c r="P40" s="31"/>
      <c r="Q40" s="31"/>
      <c r="R40" s="19"/>
      <c r="S40" s="76"/>
      <c r="T40" s="191"/>
      <c r="U40" s="192"/>
      <c r="V40" s="192"/>
      <c r="W40" s="192"/>
      <c r="X40" s="192"/>
      <c r="Y40" s="192"/>
      <c r="Z40" s="193"/>
      <c r="AA40" s="191"/>
      <c r="AB40" s="192"/>
      <c r="AC40" s="192"/>
      <c r="AD40" s="192"/>
      <c r="AE40" s="192"/>
      <c r="AF40" s="192"/>
      <c r="AG40" s="193"/>
      <c r="AH40" s="191"/>
      <c r="AI40" s="192"/>
      <c r="AJ40" s="192"/>
      <c r="AK40" s="192"/>
      <c r="AL40" s="192"/>
      <c r="AM40" s="192"/>
      <c r="AN40" s="193"/>
      <c r="AO40" s="191"/>
      <c r="AP40" s="192"/>
      <c r="AQ40" s="192"/>
      <c r="AR40" s="192"/>
      <c r="AS40" s="192"/>
      <c r="AT40" s="192"/>
      <c r="AU40" s="193"/>
      <c r="AV40" s="191"/>
      <c r="AW40" s="192"/>
      <c r="AX40" s="199"/>
      <c r="AY40" s="274"/>
      <c r="AZ40" s="275"/>
      <c r="BA40" s="276"/>
      <c r="BB40" s="277"/>
      <c r="BC40" s="242"/>
      <c r="BD40" s="243"/>
      <c r="BE40" s="243"/>
      <c r="BF40" s="243"/>
      <c r="BG40" s="244"/>
    </row>
    <row r="41" spans="2:59" ht="20.25" customHeight="1" x14ac:dyDescent="0.4">
      <c r="B41" s="69">
        <f>B38+1</f>
        <v>8</v>
      </c>
      <c r="C41" s="248"/>
      <c r="D41" s="249"/>
      <c r="E41" s="250"/>
      <c r="F41" s="188"/>
      <c r="G41" s="265"/>
      <c r="H41" s="251"/>
      <c r="I41" s="249"/>
      <c r="J41" s="249"/>
      <c r="K41" s="250"/>
      <c r="L41" s="269"/>
      <c r="M41" s="246"/>
      <c r="N41" s="270"/>
      <c r="O41" s="27" t="s">
        <v>86</v>
      </c>
      <c r="P41" s="28"/>
      <c r="Q41" s="28"/>
      <c r="R41" s="23"/>
      <c r="S41" s="74"/>
      <c r="T41" s="163" t="str">
        <f>IF(T40="","",VLOOKUP(T40,'シフト記号表（勤務時間帯）'!$C$5:$W$46,21,FALSE))</f>
        <v/>
      </c>
      <c r="U41" s="164" t="str">
        <f>IF(U40="","",VLOOKUP(U40,'シフト記号表（勤務時間帯）'!$C$5:$W$46,21,FALSE))</f>
        <v/>
      </c>
      <c r="V41" s="164" t="str">
        <f>IF(V40="","",VLOOKUP(V40,'シフト記号表（勤務時間帯）'!$C$5:$W$46,21,FALSE))</f>
        <v/>
      </c>
      <c r="W41" s="164" t="str">
        <f>IF(W40="","",VLOOKUP(W40,'シフト記号表（勤務時間帯）'!$C$5:$W$46,21,FALSE))</f>
        <v/>
      </c>
      <c r="X41" s="164" t="str">
        <f>IF(X40="","",VLOOKUP(X40,'シフト記号表（勤務時間帯）'!$C$5:$W$46,21,FALSE))</f>
        <v/>
      </c>
      <c r="Y41" s="164" t="str">
        <f>IF(Y40="","",VLOOKUP(Y40,'シフト記号表（勤務時間帯）'!$C$5:$W$46,21,FALSE))</f>
        <v/>
      </c>
      <c r="Z41" s="165" t="str">
        <f>IF(Z40="","",VLOOKUP(Z40,'シフト記号表（勤務時間帯）'!$C$5:$W$46,21,FALSE))</f>
        <v/>
      </c>
      <c r="AA41" s="163" t="str">
        <f>IF(AA40="","",VLOOKUP(AA40,'シフト記号表（勤務時間帯）'!$C$5:$W$46,21,FALSE))</f>
        <v/>
      </c>
      <c r="AB41" s="164" t="str">
        <f>IF(AB40="","",VLOOKUP(AB40,'シフト記号表（勤務時間帯）'!$C$5:$W$46,21,FALSE))</f>
        <v/>
      </c>
      <c r="AC41" s="164" t="str">
        <f>IF(AC40="","",VLOOKUP(AC40,'シフト記号表（勤務時間帯）'!$C$5:$W$46,21,FALSE))</f>
        <v/>
      </c>
      <c r="AD41" s="164" t="str">
        <f>IF(AD40="","",VLOOKUP(AD40,'シフト記号表（勤務時間帯）'!$C$5:$W$46,21,FALSE))</f>
        <v/>
      </c>
      <c r="AE41" s="164" t="str">
        <f>IF(AE40="","",VLOOKUP(AE40,'シフト記号表（勤務時間帯）'!$C$5:$W$46,21,FALSE))</f>
        <v/>
      </c>
      <c r="AF41" s="164" t="str">
        <f>IF(AF40="","",VLOOKUP(AF40,'シフト記号表（勤務時間帯）'!$C$5:$W$46,21,FALSE))</f>
        <v/>
      </c>
      <c r="AG41" s="165" t="str">
        <f>IF(AG40="","",VLOOKUP(AG40,'シフト記号表（勤務時間帯）'!$C$5:$W$46,21,FALSE))</f>
        <v/>
      </c>
      <c r="AH41" s="163" t="str">
        <f>IF(AH40="","",VLOOKUP(AH40,'シフト記号表（勤務時間帯）'!$C$5:$W$46,21,FALSE))</f>
        <v/>
      </c>
      <c r="AI41" s="164" t="str">
        <f>IF(AI40="","",VLOOKUP(AI40,'シフト記号表（勤務時間帯）'!$C$5:$W$46,21,FALSE))</f>
        <v/>
      </c>
      <c r="AJ41" s="164" t="str">
        <f>IF(AJ40="","",VLOOKUP(AJ40,'シフト記号表（勤務時間帯）'!$C$5:$W$46,21,FALSE))</f>
        <v/>
      </c>
      <c r="AK41" s="164" t="str">
        <f>IF(AK40="","",VLOOKUP(AK40,'シフト記号表（勤務時間帯）'!$C$5:$W$46,21,FALSE))</f>
        <v/>
      </c>
      <c r="AL41" s="164" t="str">
        <f>IF(AL40="","",VLOOKUP(AL40,'シフト記号表（勤務時間帯）'!$C$5:$W$46,21,FALSE))</f>
        <v/>
      </c>
      <c r="AM41" s="164" t="str">
        <f>IF(AM40="","",VLOOKUP(AM40,'シフト記号表（勤務時間帯）'!$C$5:$W$46,21,FALSE))</f>
        <v/>
      </c>
      <c r="AN41" s="165" t="str">
        <f>IF(AN40="","",VLOOKUP(AN40,'シフト記号表（勤務時間帯）'!$C$5:$W$46,21,FALSE))</f>
        <v/>
      </c>
      <c r="AO41" s="163" t="str">
        <f>IF(AO40="","",VLOOKUP(AO40,'シフト記号表（勤務時間帯）'!$C$5:$W$46,21,FALSE))</f>
        <v/>
      </c>
      <c r="AP41" s="164" t="str">
        <f>IF(AP40="","",VLOOKUP(AP40,'シフト記号表（勤務時間帯）'!$C$5:$W$46,21,FALSE))</f>
        <v/>
      </c>
      <c r="AQ41" s="164" t="str">
        <f>IF(AQ40="","",VLOOKUP(AQ40,'シフト記号表（勤務時間帯）'!$C$5:$W$46,21,FALSE))</f>
        <v/>
      </c>
      <c r="AR41" s="164" t="str">
        <f>IF(AR40="","",VLOOKUP(AR40,'シフト記号表（勤務時間帯）'!$C$5:$W$46,21,FALSE))</f>
        <v/>
      </c>
      <c r="AS41" s="164" t="str">
        <f>IF(AS40="","",VLOOKUP(AS40,'シフト記号表（勤務時間帯）'!$C$5:$W$46,21,FALSE))</f>
        <v/>
      </c>
      <c r="AT41" s="164" t="str">
        <f>IF(AT40="","",VLOOKUP(AT40,'シフト記号表（勤務時間帯）'!$C$5:$W$46,21,FALSE))</f>
        <v/>
      </c>
      <c r="AU41" s="165" t="str">
        <f>IF(AU40="","",VLOOKUP(AU40,'シフト記号表（勤務時間帯）'!$C$5:$W$46,21,FALSE))</f>
        <v/>
      </c>
      <c r="AV41" s="163" t="str">
        <f>IF(AV40="","",VLOOKUP(AV40,'シフト記号表（勤務時間帯）'!$C$5:$W$46,21,FALSE))</f>
        <v/>
      </c>
      <c r="AW41" s="164" t="str">
        <f>IF(AW40="","",VLOOKUP(AW40,'シフト記号表（勤務時間帯）'!$C$5:$W$46,21,FALSE))</f>
        <v/>
      </c>
      <c r="AX41" s="166" t="str">
        <f>IF(AX40="","",VLOOKUP(AX40,'シフト記号表（勤務時間帯）'!$C$5:$W$46,21,FALSE))</f>
        <v/>
      </c>
      <c r="AY41" s="252">
        <f>IF($BB$3="計画",SUM(T41:AU41),IF($BB$3="実績",SUM(T41:AX41),""))</f>
        <v>0</v>
      </c>
      <c r="AZ41" s="253"/>
      <c r="BA41" s="254">
        <f>IF($BB$3="計画",AY41/4,IF($BB$3="実績",(AY41/($BB$7/7)),""))</f>
        <v>0</v>
      </c>
      <c r="BB41" s="255"/>
      <c r="BC41" s="245"/>
      <c r="BD41" s="246"/>
      <c r="BE41" s="246"/>
      <c r="BF41" s="246"/>
      <c r="BG41" s="247"/>
    </row>
    <row r="42" spans="2:59" ht="20.25" customHeight="1" x14ac:dyDescent="0.4">
      <c r="B42" s="70"/>
      <c r="C42" s="285"/>
      <c r="D42" s="286"/>
      <c r="E42" s="287"/>
      <c r="F42" s="189">
        <f>C41</f>
        <v>0</v>
      </c>
      <c r="G42" s="289"/>
      <c r="H42" s="288"/>
      <c r="I42" s="286"/>
      <c r="J42" s="286"/>
      <c r="K42" s="287"/>
      <c r="L42" s="290"/>
      <c r="M42" s="283"/>
      <c r="N42" s="291"/>
      <c r="O42" s="29" t="s">
        <v>87</v>
      </c>
      <c r="P42" s="33"/>
      <c r="Q42" s="33"/>
      <c r="R42" s="21"/>
      <c r="S42" s="75"/>
      <c r="T42" s="167" t="str">
        <f>IF(T40="","",VLOOKUP(T40,'シフト記号表（勤務時間帯）'!$C$5:$Y$46,23,FALSE))</f>
        <v/>
      </c>
      <c r="U42" s="168" t="str">
        <f>IF(U40="","",VLOOKUP(U40,'シフト記号表（勤務時間帯）'!$C$5:$Y$46,23,FALSE))</f>
        <v/>
      </c>
      <c r="V42" s="168" t="str">
        <f>IF(V40="","",VLOOKUP(V40,'シフト記号表（勤務時間帯）'!$C$5:$Y$46,23,FALSE))</f>
        <v/>
      </c>
      <c r="W42" s="168" t="str">
        <f>IF(W40="","",VLOOKUP(W40,'シフト記号表（勤務時間帯）'!$C$5:$Y$46,23,FALSE))</f>
        <v/>
      </c>
      <c r="X42" s="168" t="str">
        <f>IF(X40="","",VLOOKUP(X40,'シフト記号表（勤務時間帯）'!$C$5:$Y$46,23,FALSE))</f>
        <v/>
      </c>
      <c r="Y42" s="168" t="str">
        <f>IF(Y40="","",VLOOKUP(Y40,'シフト記号表（勤務時間帯）'!$C$5:$Y$46,23,FALSE))</f>
        <v/>
      </c>
      <c r="Z42" s="169" t="str">
        <f>IF(Z40="","",VLOOKUP(Z40,'シフト記号表（勤務時間帯）'!$C$5:$Y$46,23,FALSE))</f>
        <v/>
      </c>
      <c r="AA42" s="167" t="str">
        <f>IF(AA40="","",VLOOKUP(AA40,'シフト記号表（勤務時間帯）'!$C$5:$Y$46,23,FALSE))</f>
        <v/>
      </c>
      <c r="AB42" s="168" t="str">
        <f>IF(AB40="","",VLOOKUP(AB40,'シフト記号表（勤務時間帯）'!$C$5:$Y$46,23,FALSE))</f>
        <v/>
      </c>
      <c r="AC42" s="168" t="str">
        <f>IF(AC40="","",VLOOKUP(AC40,'シフト記号表（勤務時間帯）'!$C$5:$Y$46,23,FALSE))</f>
        <v/>
      </c>
      <c r="AD42" s="168" t="str">
        <f>IF(AD40="","",VLOOKUP(AD40,'シフト記号表（勤務時間帯）'!$C$5:$Y$46,23,FALSE))</f>
        <v/>
      </c>
      <c r="AE42" s="168" t="str">
        <f>IF(AE40="","",VLOOKUP(AE40,'シフト記号表（勤務時間帯）'!$C$5:$Y$46,23,FALSE))</f>
        <v/>
      </c>
      <c r="AF42" s="168" t="str">
        <f>IF(AF40="","",VLOOKUP(AF40,'シフト記号表（勤務時間帯）'!$C$5:$Y$46,23,FALSE))</f>
        <v/>
      </c>
      <c r="AG42" s="169" t="str">
        <f>IF(AG40="","",VLOOKUP(AG40,'シフト記号表（勤務時間帯）'!$C$5:$Y$46,23,FALSE))</f>
        <v/>
      </c>
      <c r="AH42" s="167" t="str">
        <f>IF(AH40="","",VLOOKUP(AH40,'シフト記号表（勤務時間帯）'!$C$5:$Y$46,23,FALSE))</f>
        <v/>
      </c>
      <c r="AI42" s="168" t="str">
        <f>IF(AI40="","",VLOOKUP(AI40,'シフト記号表（勤務時間帯）'!$C$5:$Y$46,23,FALSE))</f>
        <v/>
      </c>
      <c r="AJ42" s="168" t="str">
        <f>IF(AJ40="","",VLOOKUP(AJ40,'シフト記号表（勤務時間帯）'!$C$5:$Y$46,23,FALSE))</f>
        <v/>
      </c>
      <c r="AK42" s="168" t="str">
        <f>IF(AK40="","",VLOOKUP(AK40,'シフト記号表（勤務時間帯）'!$C$5:$Y$46,23,FALSE))</f>
        <v/>
      </c>
      <c r="AL42" s="168" t="str">
        <f>IF(AL40="","",VLOOKUP(AL40,'シフト記号表（勤務時間帯）'!$C$5:$Y$46,23,FALSE))</f>
        <v/>
      </c>
      <c r="AM42" s="168" t="str">
        <f>IF(AM40="","",VLOOKUP(AM40,'シフト記号表（勤務時間帯）'!$C$5:$Y$46,23,FALSE))</f>
        <v/>
      </c>
      <c r="AN42" s="169" t="str">
        <f>IF(AN40="","",VLOOKUP(AN40,'シフト記号表（勤務時間帯）'!$C$5:$Y$46,23,FALSE))</f>
        <v/>
      </c>
      <c r="AO42" s="167" t="str">
        <f>IF(AO40="","",VLOOKUP(AO40,'シフト記号表（勤務時間帯）'!$C$5:$Y$46,23,FALSE))</f>
        <v/>
      </c>
      <c r="AP42" s="168" t="str">
        <f>IF(AP40="","",VLOOKUP(AP40,'シフト記号表（勤務時間帯）'!$C$5:$Y$46,23,FALSE))</f>
        <v/>
      </c>
      <c r="AQ42" s="168" t="str">
        <f>IF(AQ40="","",VLOOKUP(AQ40,'シフト記号表（勤務時間帯）'!$C$5:$Y$46,23,FALSE))</f>
        <v/>
      </c>
      <c r="AR42" s="168" t="str">
        <f>IF(AR40="","",VLOOKUP(AR40,'シフト記号表（勤務時間帯）'!$C$5:$Y$46,23,FALSE))</f>
        <v/>
      </c>
      <c r="AS42" s="168" t="str">
        <f>IF(AS40="","",VLOOKUP(AS40,'シフト記号表（勤務時間帯）'!$C$5:$Y$46,23,FALSE))</f>
        <v/>
      </c>
      <c r="AT42" s="168" t="str">
        <f>IF(AT40="","",VLOOKUP(AT40,'シフト記号表（勤務時間帯）'!$C$5:$Y$46,23,FALSE))</f>
        <v/>
      </c>
      <c r="AU42" s="169" t="str">
        <f>IF(AU40="","",VLOOKUP(AU40,'シフト記号表（勤務時間帯）'!$C$5:$Y$46,23,FALSE))</f>
        <v/>
      </c>
      <c r="AV42" s="167" t="str">
        <f>IF(AV40="","",VLOOKUP(AV40,'シフト記号表（勤務時間帯）'!$C$5:$Y$46,23,FALSE))</f>
        <v/>
      </c>
      <c r="AW42" s="168" t="str">
        <f>IF(AW40="","",VLOOKUP(AW40,'シフト記号表（勤務時間帯）'!$C$5:$Y$46,23,FALSE))</f>
        <v/>
      </c>
      <c r="AX42" s="170" t="str">
        <f>IF(AX40="","",VLOOKUP(AX40,'シフト記号表（勤務時間帯）'!$C$5:$Y$46,23,FALSE))</f>
        <v/>
      </c>
      <c r="AY42" s="260">
        <f>IF($BB$3="計画",SUM(T42:AU42),IF($BB$3="実績",SUM(T42:AX42),""))</f>
        <v>0</v>
      </c>
      <c r="AZ42" s="261"/>
      <c r="BA42" s="262">
        <f>IF($BB$3="計画",AY42/4,IF($BB$3="実績",(AY42/($BB$7/7)),""))</f>
        <v>0</v>
      </c>
      <c r="BB42" s="263"/>
      <c r="BC42" s="282"/>
      <c r="BD42" s="283"/>
      <c r="BE42" s="283"/>
      <c r="BF42" s="283"/>
      <c r="BG42" s="284"/>
    </row>
    <row r="43" spans="2:59" ht="20.25" customHeight="1" x14ac:dyDescent="0.4">
      <c r="B43" s="71"/>
      <c r="C43" s="248"/>
      <c r="D43" s="249"/>
      <c r="E43" s="250"/>
      <c r="F43" s="188"/>
      <c r="G43" s="264"/>
      <c r="H43" s="251"/>
      <c r="I43" s="249"/>
      <c r="J43" s="249"/>
      <c r="K43" s="250"/>
      <c r="L43" s="267"/>
      <c r="M43" s="243"/>
      <c r="N43" s="268"/>
      <c r="O43" s="25" t="s">
        <v>18</v>
      </c>
      <c r="P43" s="31"/>
      <c r="Q43" s="31"/>
      <c r="R43" s="19"/>
      <c r="S43" s="76"/>
      <c r="T43" s="191"/>
      <c r="U43" s="192"/>
      <c r="V43" s="192"/>
      <c r="W43" s="192"/>
      <c r="X43" s="192"/>
      <c r="Y43" s="192"/>
      <c r="Z43" s="193"/>
      <c r="AA43" s="191"/>
      <c r="AB43" s="192"/>
      <c r="AC43" s="192"/>
      <c r="AD43" s="192"/>
      <c r="AE43" s="192"/>
      <c r="AF43" s="192"/>
      <c r="AG43" s="193"/>
      <c r="AH43" s="191"/>
      <c r="AI43" s="192"/>
      <c r="AJ43" s="192"/>
      <c r="AK43" s="192"/>
      <c r="AL43" s="192"/>
      <c r="AM43" s="192"/>
      <c r="AN43" s="193"/>
      <c r="AO43" s="191"/>
      <c r="AP43" s="192"/>
      <c r="AQ43" s="192"/>
      <c r="AR43" s="192"/>
      <c r="AS43" s="192"/>
      <c r="AT43" s="192"/>
      <c r="AU43" s="193"/>
      <c r="AV43" s="191"/>
      <c r="AW43" s="192"/>
      <c r="AX43" s="199"/>
      <c r="AY43" s="274"/>
      <c r="AZ43" s="275"/>
      <c r="BA43" s="276"/>
      <c r="BB43" s="277"/>
      <c r="BC43" s="242"/>
      <c r="BD43" s="243"/>
      <c r="BE43" s="243"/>
      <c r="BF43" s="243"/>
      <c r="BG43" s="244"/>
    </row>
    <row r="44" spans="2:59" ht="20.25" customHeight="1" x14ac:dyDescent="0.4">
      <c r="B44" s="69">
        <f>B41+1</f>
        <v>9</v>
      </c>
      <c r="C44" s="248"/>
      <c r="D44" s="249"/>
      <c r="E44" s="250"/>
      <c r="F44" s="188"/>
      <c r="G44" s="265"/>
      <c r="H44" s="251"/>
      <c r="I44" s="249"/>
      <c r="J44" s="249"/>
      <c r="K44" s="250"/>
      <c r="L44" s="269"/>
      <c r="M44" s="246"/>
      <c r="N44" s="270"/>
      <c r="O44" s="27" t="s">
        <v>86</v>
      </c>
      <c r="P44" s="28"/>
      <c r="Q44" s="28"/>
      <c r="R44" s="23"/>
      <c r="S44" s="74"/>
      <c r="T44" s="163" t="str">
        <f>IF(T43="","",VLOOKUP(T43,'シフト記号表（勤務時間帯）'!$C$5:$W$46,21,FALSE))</f>
        <v/>
      </c>
      <c r="U44" s="164" t="str">
        <f>IF(U43="","",VLOOKUP(U43,'シフト記号表（勤務時間帯）'!$C$5:$W$46,21,FALSE))</f>
        <v/>
      </c>
      <c r="V44" s="164" t="str">
        <f>IF(V43="","",VLOOKUP(V43,'シフト記号表（勤務時間帯）'!$C$5:$W$46,21,FALSE))</f>
        <v/>
      </c>
      <c r="W44" s="164" t="str">
        <f>IF(W43="","",VLOOKUP(W43,'シフト記号表（勤務時間帯）'!$C$5:$W$46,21,FALSE))</f>
        <v/>
      </c>
      <c r="X44" s="164" t="str">
        <f>IF(X43="","",VLOOKUP(X43,'シフト記号表（勤務時間帯）'!$C$5:$W$46,21,FALSE))</f>
        <v/>
      </c>
      <c r="Y44" s="164" t="str">
        <f>IF(Y43="","",VLOOKUP(Y43,'シフト記号表（勤務時間帯）'!$C$5:$W$46,21,FALSE))</f>
        <v/>
      </c>
      <c r="Z44" s="165" t="str">
        <f>IF(Z43="","",VLOOKUP(Z43,'シフト記号表（勤務時間帯）'!$C$5:$W$46,21,FALSE))</f>
        <v/>
      </c>
      <c r="AA44" s="163" t="str">
        <f>IF(AA43="","",VLOOKUP(AA43,'シフト記号表（勤務時間帯）'!$C$5:$W$46,21,FALSE))</f>
        <v/>
      </c>
      <c r="AB44" s="164" t="str">
        <f>IF(AB43="","",VLOOKUP(AB43,'シフト記号表（勤務時間帯）'!$C$5:$W$46,21,FALSE))</f>
        <v/>
      </c>
      <c r="AC44" s="164" t="str">
        <f>IF(AC43="","",VLOOKUP(AC43,'シフト記号表（勤務時間帯）'!$C$5:$W$46,21,FALSE))</f>
        <v/>
      </c>
      <c r="AD44" s="164" t="str">
        <f>IF(AD43="","",VLOOKUP(AD43,'シフト記号表（勤務時間帯）'!$C$5:$W$46,21,FALSE))</f>
        <v/>
      </c>
      <c r="AE44" s="164" t="str">
        <f>IF(AE43="","",VLOOKUP(AE43,'シフト記号表（勤務時間帯）'!$C$5:$W$46,21,FALSE))</f>
        <v/>
      </c>
      <c r="AF44" s="164" t="str">
        <f>IF(AF43="","",VLOOKUP(AF43,'シフト記号表（勤務時間帯）'!$C$5:$W$46,21,FALSE))</f>
        <v/>
      </c>
      <c r="AG44" s="165" t="str">
        <f>IF(AG43="","",VLOOKUP(AG43,'シフト記号表（勤務時間帯）'!$C$5:$W$46,21,FALSE))</f>
        <v/>
      </c>
      <c r="AH44" s="163" t="str">
        <f>IF(AH43="","",VLOOKUP(AH43,'シフト記号表（勤務時間帯）'!$C$5:$W$46,21,FALSE))</f>
        <v/>
      </c>
      <c r="AI44" s="164" t="str">
        <f>IF(AI43="","",VLOOKUP(AI43,'シフト記号表（勤務時間帯）'!$C$5:$W$46,21,FALSE))</f>
        <v/>
      </c>
      <c r="AJ44" s="164" t="str">
        <f>IF(AJ43="","",VLOOKUP(AJ43,'シフト記号表（勤務時間帯）'!$C$5:$W$46,21,FALSE))</f>
        <v/>
      </c>
      <c r="AK44" s="164" t="str">
        <f>IF(AK43="","",VLOOKUP(AK43,'シフト記号表（勤務時間帯）'!$C$5:$W$46,21,FALSE))</f>
        <v/>
      </c>
      <c r="AL44" s="164" t="str">
        <f>IF(AL43="","",VLOOKUP(AL43,'シフト記号表（勤務時間帯）'!$C$5:$W$46,21,FALSE))</f>
        <v/>
      </c>
      <c r="AM44" s="164" t="str">
        <f>IF(AM43="","",VLOOKUP(AM43,'シフト記号表（勤務時間帯）'!$C$5:$W$46,21,FALSE))</f>
        <v/>
      </c>
      <c r="AN44" s="165" t="str">
        <f>IF(AN43="","",VLOOKUP(AN43,'シフト記号表（勤務時間帯）'!$C$5:$W$46,21,FALSE))</f>
        <v/>
      </c>
      <c r="AO44" s="163" t="str">
        <f>IF(AO43="","",VLOOKUP(AO43,'シフト記号表（勤務時間帯）'!$C$5:$W$46,21,FALSE))</f>
        <v/>
      </c>
      <c r="AP44" s="164" t="str">
        <f>IF(AP43="","",VLOOKUP(AP43,'シフト記号表（勤務時間帯）'!$C$5:$W$46,21,FALSE))</f>
        <v/>
      </c>
      <c r="AQ44" s="164" t="str">
        <f>IF(AQ43="","",VLOOKUP(AQ43,'シフト記号表（勤務時間帯）'!$C$5:$W$46,21,FALSE))</f>
        <v/>
      </c>
      <c r="AR44" s="164" t="str">
        <f>IF(AR43="","",VLOOKUP(AR43,'シフト記号表（勤務時間帯）'!$C$5:$W$46,21,FALSE))</f>
        <v/>
      </c>
      <c r="AS44" s="164" t="str">
        <f>IF(AS43="","",VLOOKUP(AS43,'シフト記号表（勤務時間帯）'!$C$5:$W$46,21,FALSE))</f>
        <v/>
      </c>
      <c r="AT44" s="164" t="str">
        <f>IF(AT43="","",VLOOKUP(AT43,'シフト記号表（勤務時間帯）'!$C$5:$W$46,21,FALSE))</f>
        <v/>
      </c>
      <c r="AU44" s="165" t="str">
        <f>IF(AU43="","",VLOOKUP(AU43,'シフト記号表（勤務時間帯）'!$C$5:$W$46,21,FALSE))</f>
        <v/>
      </c>
      <c r="AV44" s="163" t="str">
        <f>IF(AV43="","",VLOOKUP(AV43,'シフト記号表（勤務時間帯）'!$C$5:$W$46,21,FALSE))</f>
        <v/>
      </c>
      <c r="AW44" s="164" t="str">
        <f>IF(AW43="","",VLOOKUP(AW43,'シフト記号表（勤務時間帯）'!$C$5:$W$46,21,FALSE))</f>
        <v/>
      </c>
      <c r="AX44" s="166" t="str">
        <f>IF(AX43="","",VLOOKUP(AX43,'シフト記号表（勤務時間帯）'!$C$5:$W$46,21,FALSE))</f>
        <v/>
      </c>
      <c r="AY44" s="252">
        <f>IF($BB$3="計画",SUM(T44:AU44),IF($BB$3="実績",SUM(T44:AX44),""))</f>
        <v>0</v>
      </c>
      <c r="AZ44" s="253"/>
      <c r="BA44" s="254">
        <f>IF($BB$3="計画",AY44/4,IF($BB$3="実績",(AY44/($BB$7/7)),""))</f>
        <v>0</v>
      </c>
      <c r="BB44" s="255"/>
      <c r="BC44" s="245"/>
      <c r="BD44" s="246"/>
      <c r="BE44" s="246"/>
      <c r="BF44" s="246"/>
      <c r="BG44" s="247"/>
    </row>
    <row r="45" spans="2:59" ht="20.25" customHeight="1" x14ac:dyDescent="0.4">
      <c r="B45" s="70"/>
      <c r="C45" s="285"/>
      <c r="D45" s="286"/>
      <c r="E45" s="287"/>
      <c r="F45" s="189">
        <f>C44</f>
        <v>0</v>
      </c>
      <c r="G45" s="289"/>
      <c r="H45" s="288"/>
      <c r="I45" s="286"/>
      <c r="J45" s="286"/>
      <c r="K45" s="287"/>
      <c r="L45" s="290"/>
      <c r="M45" s="283"/>
      <c r="N45" s="291"/>
      <c r="O45" s="29" t="s">
        <v>87</v>
      </c>
      <c r="P45" s="30"/>
      <c r="Q45" s="30"/>
      <c r="R45" s="22"/>
      <c r="S45" s="78"/>
      <c r="T45" s="167" t="str">
        <f>IF(T43="","",VLOOKUP(T43,'シフト記号表（勤務時間帯）'!$C$5:$Y$46,23,FALSE))</f>
        <v/>
      </c>
      <c r="U45" s="168" t="str">
        <f>IF(U43="","",VLOOKUP(U43,'シフト記号表（勤務時間帯）'!$C$5:$Y$46,23,FALSE))</f>
        <v/>
      </c>
      <c r="V45" s="168" t="str">
        <f>IF(V43="","",VLOOKUP(V43,'シフト記号表（勤務時間帯）'!$C$5:$Y$46,23,FALSE))</f>
        <v/>
      </c>
      <c r="W45" s="168" t="str">
        <f>IF(W43="","",VLOOKUP(W43,'シフト記号表（勤務時間帯）'!$C$5:$Y$46,23,FALSE))</f>
        <v/>
      </c>
      <c r="X45" s="168" t="str">
        <f>IF(X43="","",VLOOKUP(X43,'シフト記号表（勤務時間帯）'!$C$5:$Y$46,23,FALSE))</f>
        <v/>
      </c>
      <c r="Y45" s="168" t="str">
        <f>IF(Y43="","",VLOOKUP(Y43,'シフト記号表（勤務時間帯）'!$C$5:$Y$46,23,FALSE))</f>
        <v/>
      </c>
      <c r="Z45" s="169" t="str">
        <f>IF(Z43="","",VLOOKUP(Z43,'シフト記号表（勤務時間帯）'!$C$5:$Y$46,23,FALSE))</f>
        <v/>
      </c>
      <c r="AA45" s="167" t="str">
        <f>IF(AA43="","",VLOOKUP(AA43,'シフト記号表（勤務時間帯）'!$C$5:$Y$46,23,FALSE))</f>
        <v/>
      </c>
      <c r="AB45" s="168" t="str">
        <f>IF(AB43="","",VLOOKUP(AB43,'シフト記号表（勤務時間帯）'!$C$5:$Y$46,23,FALSE))</f>
        <v/>
      </c>
      <c r="AC45" s="168" t="str">
        <f>IF(AC43="","",VLOOKUP(AC43,'シフト記号表（勤務時間帯）'!$C$5:$Y$46,23,FALSE))</f>
        <v/>
      </c>
      <c r="AD45" s="168" t="str">
        <f>IF(AD43="","",VLOOKUP(AD43,'シフト記号表（勤務時間帯）'!$C$5:$Y$46,23,FALSE))</f>
        <v/>
      </c>
      <c r="AE45" s="168" t="str">
        <f>IF(AE43="","",VLOOKUP(AE43,'シフト記号表（勤務時間帯）'!$C$5:$Y$46,23,FALSE))</f>
        <v/>
      </c>
      <c r="AF45" s="168" t="str">
        <f>IF(AF43="","",VLOOKUP(AF43,'シフト記号表（勤務時間帯）'!$C$5:$Y$46,23,FALSE))</f>
        <v/>
      </c>
      <c r="AG45" s="169" t="str">
        <f>IF(AG43="","",VLOOKUP(AG43,'シフト記号表（勤務時間帯）'!$C$5:$Y$46,23,FALSE))</f>
        <v/>
      </c>
      <c r="AH45" s="167" t="str">
        <f>IF(AH43="","",VLOOKUP(AH43,'シフト記号表（勤務時間帯）'!$C$5:$Y$46,23,FALSE))</f>
        <v/>
      </c>
      <c r="AI45" s="168" t="str">
        <f>IF(AI43="","",VLOOKUP(AI43,'シフト記号表（勤務時間帯）'!$C$5:$Y$46,23,FALSE))</f>
        <v/>
      </c>
      <c r="AJ45" s="168" t="str">
        <f>IF(AJ43="","",VLOOKUP(AJ43,'シフト記号表（勤務時間帯）'!$C$5:$Y$46,23,FALSE))</f>
        <v/>
      </c>
      <c r="AK45" s="168" t="str">
        <f>IF(AK43="","",VLOOKUP(AK43,'シフト記号表（勤務時間帯）'!$C$5:$Y$46,23,FALSE))</f>
        <v/>
      </c>
      <c r="AL45" s="168" t="str">
        <f>IF(AL43="","",VLOOKUP(AL43,'シフト記号表（勤務時間帯）'!$C$5:$Y$46,23,FALSE))</f>
        <v/>
      </c>
      <c r="AM45" s="168" t="str">
        <f>IF(AM43="","",VLOOKUP(AM43,'シフト記号表（勤務時間帯）'!$C$5:$Y$46,23,FALSE))</f>
        <v/>
      </c>
      <c r="AN45" s="169" t="str">
        <f>IF(AN43="","",VLOOKUP(AN43,'シフト記号表（勤務時間帯）'!$C$5:$Y$46,23,FALSE))</f>
        <v/>
      </c>
      <c r="AO45" s="167" t="str">
        <f>IF(AO43="","",VLOOKUP(AO43,'シフト記号表（勤務時間帯）'!$C$5:$Y$46,23,FALSE))</f>
        <v/>
      </c>
      <c r="AP45" s="168" t="str">
        <f>IF(AP43="","",VLOOKUP(AP43,'シフト記号表（勤務時間帯）'!$C$5:$Y$46,23,FALSE))</f>
        <v/>
      </c>
      <c r="AQ45" s="168" t="str">
        <f>IF(AQ43="","",VLOOKUP(AQ43,'シフト記号表（勤務時間帯）'!$C$5:$Y$46,23,FALSE))</f>
        <v/>
      </c>
      <c r="AR45" s="168" t="str">
        <f>IF(AR43="","",VLOOKUP(AR43,'シフト記号表（勤務時間帯）'!$C$5:$Y$46,23,FALSE))</f>
        <v/>
      </c>
      <c r="AS45" s="168" t="str">
        <f>IF(AS43="","",VLOOKUP(AS43,'シフト記号表（勤務時間帯）'!$C$5:$Y$46,23,FALSE))</f>
        <v/>
      </c>
      <c r="AT45" s="168" t="str">
        <f>IF(AT43="","",VLOOKUP(AT43,'シフト記号表（勤務時間帯）'!$C$5:$Y$46,23,FALSE))</f>
        <v/>
      </c>
      <c r="AU45" s="169" t="str">
        <f>IF(AU43="","",VLOOKUP(AU43,'シフト記号表（勤務時間帯）'!$C$5:$Y$46,23,FALSE))</f>
        <v/>
      </c>
      <c r="AV45" s="167" t="str">
        <f>IF(AV43="","",VLOOKUP(AV43,'シフト記号表（勤務時間帯）'!$C$5:$Y$46,23,FALSE))</f>
        <v/>
      </c>
      <c r="AW45" s="168" t="str">
        <f>IF(AW43="","",VLOOKUP(AW43,'シフト記号表（勤務時間帯）'!$C$5:$Y$46,23,FALSE))</f>
        <v/>
      </c>
      <c r="AX45" s="170" t="str">
        <f>IF(AX43="","",VLOOKUP(AX43,'シフト記号表（勤務時間帯）'!$C$5:$Y$46,23,FALSE))</f>
        <v/>
      </c>
      <c r="AY45" s="260">
        <f>IF($BB$3="計画",SUM(T45:AU45),IF($BB$3="実績",SUM(T45:AX45),""))</f>
        <v>0</v>
      </c>
      <c r="AZ45" s="261"/>
      <c r="BA45" s="262">
        <f>IF($BB$3="計画",AY45/4,IF($BB$3="実績",(AY45/($BB$7/7)),""))</f>
        <v>0</v>
      </c>
      <c r="BB45" s="263"/>
      <c r="BC45" s="282"/>
      <c r="BD45" s="283"/>
      <c r="BE45" s="283"/>
      <c r="BF45" s="283"/>
      <c r="BG45" s="284"/>
    </row>
    <row r="46" spans="2:59" ht="20.25" customHeight="1" x14ac:dyDescent="0.4">
      <c r="B46" s="71"/>
      <c r="C46" s="248"/>
      <c r="D46" s="249"/>
      <c r="E46" s="250"/>
      <c r="F46" s="188"/>
      <c r="G46" s="264"/>
      <c r="H46" s="251"/>
      <c r="I46" s="249"/>
      <c r="J46" s="249"/>
      <c r="K46" s="250"/>
      <c r="L46" s="267"/>
      <c r="M46" s="243"/>
      <c r="N46" s="268"/>
      <c r="O46" s="25" t="s">
        <v>18</v>
      </c>
      <c r="P46" s="32"/>
      <c r="Q46" s="32"/>
      <c r="R46" s="20"/>
      <c r="S46" s="79"/>
      <c r="T46" s="191"/>
      <c r="U46" s="192"/>
      <c r="V46" s="192"/>
      <c r="W46" s="192"/>
      <c r="X46" s="192"/>
      <c r="Y46" s="192"/>
      <c r="Z46" s="193"/>
      <c r="AA46" s="191"/>
      <c r="AB46" s="192"/>
      <c r="AC46" s="192"/>
      <c r="AD46" s="192"/>
      <c r="AE46" s="192"/>
      <c r="AF46" s="192"/>
      <c r="AG46" s="193"/>
      <c r="AH46" s="191"/>
      <c r="AI46" s="192"/>
      <c r="AJ46" s="192"/>
      <c r="AK46" s="192"/>
      <c r="AL46" s="192"/>
      <c r="AM46" s="192"/>
      <c r="AN46" s="193"/>
      <c r="AO46" s="191"/>
      <c r="AP46" s="192"/>
      <c r="AQ46" s="192"/>
      <c r="AR46" s="192"/>
      <c r="AS46" s="192"/>
      <c r="AT46" s="192"/>
      <c r="AU46" s="193"/>
      <c r="AV46" s="191"/>
      <c r="AW46" s="192"/>
      <c r="AX46" s="199"/>
      <c r="AY46" s="274"/>
      <c r="AZ46" s="275"/>
      <c r="BA46" s="276"/>
      <c r="BB46" s="277"/>
      <c r="BC46" s="242"/>
      <c r="BD46" s="243"/>
      <c r="BE46" s="243"/>
      <c r="BF46" s="243"/>
      <c r="BG46" s="244"/>
    </row>
    <row r="47" spans="2:59" ht="20.25" customHeight="1" x14ac:dyDescent="0.4">
      <c r="B47" s="69">
        <f>B44+1</f>
        <v>10</v>
      </c>
      <c r="C47" s="248"/>
      <c r="D47" s="249"/>
      <c r="E47" s="250"/>
      <c r="F47" s="188"/>
      <c r="G47" s="265"/>
      <c r="H47" s="251"/>
      <c r="I47" s="249"/>
      <c r="J47" s="249"/>
      <c r="K47" s="250"/>
      <c r="L47" s="269"/>
      <c r="M47" s="246"/>
      <c r="N47" s="270"/>
      <c r="O47" s="27" t="s">
        <v>86</v>
      </c>
      <c r="P47" s="28"/>
      <c r="Q47" s="28"/>
      <c r="R47" s="23"/>
      <c r="S47" s="74"/>
      <c r="T47" s="163" t="str">
        <f>IF(T46="","",VLOOKUP(T46,'シフト記号表（勤務時間帯）'!$C$5:$W$46,21,FALSE))</f>
        <v/>
      </c>
      <c r="U47" s="164" t="str">
        <f>IF(U46="","",VLOOKUP(U46,'シフト記号表（勤務時間帯）'!$C$5:$W$46,21,FALSE))</f>
        <v/>
      </c>
      <c r="V47" s="164" t="str">
        <f>IF(V46="","",VLOOKUP(V46,'シフト記号表（勤務時間帯）'!$C$5:$W$46,21,FALSE))</f>
        <v/>
      </c>
      <c r="W47" s="164" t="str">
        <f>IF(W46="","",VLOOKUP(W46,'シフト記号表（勤務時間帯）'!$C$5:$W$46,21,FALSE))</f>
        <v/>
      </c>
      <c r="X47" s="164" t="str">
        <f>IF(X46="","",VLOOKUP(X46,'シフト記号表（勤務時間帯）'!$C$5:$W$46,21,FALSE))</f>
        <v/>
      </c>
      <c r="Y47" s="164" t="str">
        <f>IF(Y46="","",VLOOKUP(Y46,'シフト記号表（勤務時間帯）'!$C$5:$W$46,21,FALSE))</f>
        <v/>
      </c>
      <c r="Z47" s="165" t="str">
        <f>IF(Z46="","",VLOOKUP(Z46,'シフト記号表（勤務時間帯）'!$C$5:$W$46,21,FALSE))</f>
        <v/>
      </c>
      <c r="AA47" s="163" t="str">
        <f>IF(AA46="","",VLOOKUP(AA46,'シフト記号表（勤務時間帯）'!$C$5:$W$46,21,FALSE))</f>
        <v/>
      </c>
      <c r="AB47" s="164" t="str">
        <f>IF(AB46="","",VLOOKUP(AB46,'シフト記号表（勤務時間帯）'!$C$5:$W$46,21,FALSE))</f>
        <v/>
      </c>
      <c r="AC47" s="164" t="str">
        <f>IF(AC46="","",VLOOKUP(AC46,'シフト記号表（勤務時間帯）'!$C$5:$W$46,21,FALSE))</f>
        <v/>
      </c>
      <c r="AD47" s="164" t="str">
        <f>IF(AD46="","",VLOOKUP(AD46,'シフト記号表（勤務時間帯）'!$C$5:$W$46,21,FALSE))</f>
        <v/>
      </c>
      <c r="AE47" s="164" t="str">
        <f>IF(AE46="","",VLOOKUP(AE46,'シフト記号表（勤務時間帯）'!$C$5:$W$46,21,FALSE))</f>
        <v/>
      </c>
      <c r="AF47" s="164" t="str">
        <f>IF(AF46="","",VLOOKUP(AF46,'シフト記号表（勤務時間帯）'!$C$5:$W$46,21,FALSE))</f>
        <v/>
      </c>
      <c r="AG47" s="165" t="str">
        <f>IF(AG46="","",VLOOKUP(AG46,'シフト記号表（勤務時間帯）'!$C$5:$W$46,21,FALSE))</f>
        <v/>
      </c>
      <c r="AH47" s="163" t="str">
        <f>IF(AH46="","",VLOOKUP(AH46,'シフト記号表（勤務時間帯）'!$C$5:$W$46,21,FALSE))</f>
        <v/>
      </c>
      <c r="AI47" s="164" t="str">
        <f>IF(AI46="","",VLOOKUP(AI46,'シフト記号表（勤務時間帯）'!$C$5:$W$46,21,FALSE))</f>
        <v/>
      </c>
      <c r="AJ47" s="164" t="str">
        <f>IF(AJ46="","",VLOOKUP(AJ46,'シフト記号表（勤務時間帯）'!$C$5:$W$46,21,FALSE))</f>
        <v/>
      </c>
      <c r="AK47" s="164" t="str">
        <f>IF(AK46="","",VLOOKUP(AK46,'シフト記号表（勤務時間帯）'!$C$5:$W$46,21,FALSE))</f>
        <v/>
      </c>
      <c r="AL47" s="164" t="str">
        <f>IF(AL46="","",VLOOKUP(AL46,'シフト記号表（勤務時間帯）'!$C$5:$W$46,21,FALSE))</f>
        <v/>
      </c>
      <c r="AM47" s="164" t="str">
        <f>IF(AM46="","",VLOOKUP(AM46,'シフト記号表（勤務時間帯）'!$C$5:$W$46,21,FALSE))</f>
        <v/>
      </c>
      <c r="AN47" s="165" t="str">
        <f>IF(AN46="","",VLOOKUP(AN46,'シフト記号表（勤務時間帯）'!$C$5:$W$46,21,FALSE))</f>
        <v/>
      </c>
      <c r="AO47" s="163" t="str">
        <f>IF(AO46="","",VLOOKUP(AO46,'シフト記号表（勤務時間帯）'!$C$5:$W$46,21,FALSE))</f>
        <v/>
      </c>
      <c r="AP47" s="164" t="str">
        <f>IF(AP46="","",VLOOKUP(AP46,'シフト記号表（勤務時間帯）'!$C$5:$W$46,21,FALSE))</f>
        <v/>
      </c>
      <c r="AQ47" s="164" t="str">
        <f>IF(AQ46="","",VLOOKUP(AQ46,'シフト記号表（勤務時間帯）'!$C$5:$W$46,21,FALSE))</f>
        <v/>
      </c>
      <c r="AR47" s="164" t="str">
        <f>IF(AR46="","",VLOOKUP(AR46,'シフト記号表（勤務時間帯）'!$C$5:$W$46,21,FALSE))</f>
        <v/>
      </c>
      <c r="AS47" s="164" t="str">
        <f>IF(AS46="","",VLOOKUP(AS46,'シフト記号表（勤務時間帯）'!$C$5:$W$46,21,FALSE))</f>
        <v/>
      </c>
      <c r="AT47" s="164" t="str">
        <f>IF(AT46="","",VLOOKUP(AT46,'シフト記号表（勤務時間帯）'!$C$5:$W$46,21,FALSE))</f>
        <v/>
      </c>
      <c r="AU47" s="165" t="str">
        <f>IF(AU46="","",VLOOKUP(AU46,'シフト記号表（勤務時間帯）'!$C$5:$W$46,21,FALSE))</f>
        <v/>
      </c>
      <c r="AV47" s="163" t="str">
        <f>IF(AV46="","",VLOOKUP(AV46,'シフト記号表（勤務時間帯）'!$C$5:$W$46,21,FALSE))</f>
        <v/>
      </c>
      <c r="AW47" s="164" t="str">
        <f>IF(AW46="","",VLOOKUP(AW46,'シフト記号表（勤務時間帯）'!$C$5:$W$46,21,FALSE))</f>
        <v/>
      </c>
      <c r="AX47" s="166" t="str">
        <f>IF(AX46="","",VLOOKUP(AX46,'シフト記号表（勤務時間帯）'!$C$5:$W$46,21,FALSE))</f>
        <v/>
      </c>
      <c r="AY47" s="252">
        <f>IF($BB$3="計画",SUM(T47:AU47),IF($BB$3="実績",SUM(T47:AX47),""))</f>
        <v>0</v>
      </c>
      <c r="AZ47" s="253"/>
      <c r="BA47" s="254">
        <f>IF($BB$3="計画",AY47/4,IF($BB$3="実績",(AY47/($BB$7/7)),""))</f>
        <v>0</v>
      </c>
      <c r="BB47" s="255"/>
      <c r="BC47" s="245"/>
      <c r="BD47" s="246"/>
      <c r="BE47" s="246"/>
      <c r="BF47" s="246"/>
      <c r="BG47" s="247"/>
    </row>
    <row r="48" spans="2:59" ht="20.25" customHeight="1" x14ac:dyDescent="0.4">
      <c r="B48" s="70"/>
      <c r="C48" s="285"/>
      <c r="D48" s="286"/>
      <c r="E48" s="287"/>
      <c r="F48" s="189">
        <f>C47</f>
        <v>0</v>
      </c>
      <c r="G48" s="289"/>
      <c r="H48" s="288"/>
      <c r="I48" s="286"/>
      <c r="J48" s="286"/>
      <c r="K48" s="287"/>
      <c r="L48" s="290"/>
      <c r="M48" s="283"/>
      <c r="N48" s="291"/>
      <c r="O48" s="58" t="s">
        <v>87</v>
      </c>
      <c r="P48" s="59"/>
      <c r="Q48" s="59"/>
      <c r="R48" s="60"/>
      <c r="S48" s="80"/>
      <c r="T48" s="167" t="str">
        <f>IF(T46="","",VLOOKUP(T46,'シフト記号表（勤務時間帯）'!$C$5:$Y$46,23,FALSE))</f>
        <v/>
      </c>
      <c r="U48" s="168" t="str">
        <f>IF(U46="","",VLOOKUP(U46,'シフト記号表（勤務時間帯）'!$C$5:$Y$46,23,FALSE))</f>
        <v/>
      </c>
      <c r="V48" s="168" t="str">
        <f>IF(V46="","",VLOOKUP(V46,'シフト記号表（勤務時間帯）'!$C$5:$Y$46,23,FALSE))</f>
        <v/>
      </c>
      <c r="W48" s="168" t="str">
        <f>IF(W46="","",VLOOKUP(W46,'シフト記号表（勤務時間帯）'!$C$5:$Y$46,23,FALSE))</f>
        <v/>
      </c>
      <c r="X48" s="168" t="str">
        <f>IF(X46="","",VLOOKUP(X46,'シフト記号表（勤務時間帯）'!$C$5:$Y$46,23,FALSE))</f>
        <v/>
      </c>
      <c r="Y48" s="168" t="str">
        <f>IF(Y46="","",VLOOKUP(Y46,'シフト記号表（勤務時間帯）'!$C$5:$Y$46,23,FALSE))</f>
        <v/>
      </c>
      <c r="Z48" s="169" t="str">
        <f>IF(Z46="","",VLOOKUP(Z46,'シフト記号表（勤務時間帯）'!$C$5:$Y$46,23,FALSE))</f>
        <v/>
      </c>
      <c r="AA48" s="167" t="str">
        <f>IF(AA46="","",VLOOKUP(AA46,'シフト記号表（勤務時間帯）'!$C$5:$Y$46,23,FALSE))</f>
        <v/>
      </c>
      <c r="AB48" s="168" t="str">
        <f>IF(AB46="","",VLOOKUP(AB46,'シフト記号表（勤務時間帯）'!$C$5:$Y$46,23,FALSE))</f>
        <v/>
      </c>
      <c r="AC48" s="168" t="str">
        <f>IF(AC46="","",VLOOKUP(AC46,'シフト記号表（勤務時間帯）'!$C$5:$Y$46,23,FALSE))</f>
        <v/>
      </c>
      <c r="AD48" s="168" t="str">
        <f>IF(AD46="","",VLOOKUP(AD46,'シフト記号表（勤務時間帯）'!$C$5:$Y$46,23,FALSE))</f>
        <v/>
      </c>
      <c r="AE48" s="168" t="str">
        <f>IF(AE46="","",VLOOKUP(AE46,'シフト記号表（勤務時間帯）'!$C$5:$Y$46,23,FALSE))</f>
        <v/>
      </c>
      <c r="AF48" s="168" t="str">
        <f>IF(AF46="","",VLOOKUP(AF46,'シフト記号表（勤務時間帯）'!$C$5:$Y$46,23,FALSE))</f>
        <v/>
      </c>
      <c r="AG48" s="169" t="str">
        <f>IF(AG46="","",VLOOKUP(AG46,'シフト記号表（勤務時間帯）'!$C$5:$Y$46,23,FALSE))</f>
        <v/>
      </c>
      <c r="AH48" s="167" t="str">
        <f>IF(AH46="","",VLOOKUP(AH46,'シフト記号表（勤務時間帯）'!$C$5:$Y$46,23,FALSE))</f>
        <v/>
      </c>
      <c r="AI48" s="168" t="str">
        <f>IF(AI46="","",VLOOKUP(AI46,'シフト記号表（勤務時間帯）'!$C$5:$Y$46,23,FALSE))</f>
        <v/>
      </c>
      <c r="AJ48" s="168" t="str">
        <f>IF(AJ46="","",VLOOKUP(AJ46,'シフト記号表（勤務時間帯）'!$C$5:$Y$46,23,FALSE))</f>
        <v/>
      </c>
      <c r="AK48" s="168" t="str">
        <f>IF(AK46="","",VLOOKUP(AK46,'シフト記号表（勤務時間帯）'!$C$5:$Y$46,23,FALSE))</f>
        <v/>
      </c>
      <c r="AL48" s="168" t="str">
        <f>IF(AL46="","",VLOOKUP(AL46,'シフト記号表（勤務時間帯）'!$C$5:$Y$46,23,FALSE))</f>
        <v/>
      </c>
      <c r="AM48" s="168" t="str">
        <f>IF(AM46="","",VLOOKUP(AM46,'シフト記号表（勤務時間帯）'!$C$5:$Y$46,23,FALSE))</f>
        <v/>
      </c>
      <c r="AN48" s="169" t="str">
        <f>IF(AN46="","",VLOOKUP(AN46,'シフト記号表（勤務時間帯）'!$C$5:$Y$46,23,FALSE))</f>
        <v/>
      </c>
      <c r="AO48" s="167" t="str">
        <f>IF(AO46="","",VLOOKUP(AO46,'シフト記号表（勤務時間帯）'!$C$5:$Y$46,23,FALSE))</f>
        <v/>
      </c>
      <c r="AP48" s="168" t="str">
        <f>IF(AP46="","",VLOOKUP(AP46,'シフト記号表（勤務時間帯）'!$C$5:$Y$46,23,FALSE))</f>
        <v/>
      </c>
      <c r="AQ48" s="168" t="str">
        <f>IF(AQ46="","",VLOOKUP(AQ46,'シフト記号表（勤務時間帯）'!$C$5:$Y$46,23,FALSE))</f>
        <v/>
      </c>
      <c r="AR48" s="168" t="str">
        <f>IF(AR46="","",VLOOKUP(AR46,'シフト記号表（勤務時間帯）'!$C$5:$Y$46,23,FALSE))</f>
        <v/>
      </c>
      <c r="AS48" s="168" t="str">
        <f>IF(AS46="","",VLOOKUP(AS46,'シフト記号表（勤務時間帯）'!$C$5:$Y$46,23,FALSE))</f>
        <v/>
      </c>
      <c r="AT48" s="168" t="str">
        <f>IF(AT46="","",VLOOKUP(AT46,'シフト記号表（勤務時間帯）'!$C$5:$Y$46,23,FALSE))</f>
        <v/>
      </c>
      <c r="AU48" s="169" t="str">
        <f>IF(AU46="","",VLOOKUP(AU46,'シフト記号表（勤務時間帯）'!$C$5:$Y$46,23,FALSE))</f>
        <v/>
      </c>
      <c r="AV48" s="167" t="str">
        <f>IF(AV46="","",VLOOKUP(AV46,'シフト記号表（勤務時間帯）'!$C$5:$Y$46,23,FALSE))</f>
        <v/>
      </c>
      <c r="AW48" s="168" t="str">
        <f>IF(AW46="","",VLOOKUP(AW46,'シフト記号表（勤務時間帯）'!$C$5:$Y$46,23,FALSE))</f>
        <v/>
      </c>
      <c r="AX48" s="170" t="str">
        <f>IF(AX46="","",VLOOKUP(AX46,'シフト記号表（勤務時間帯）'!$C$5:$Y$46,23,FALSE))</f>
        <v/>
      </c>
      <c r="AY48" s="260">
        <f>IF($BB$3="計画",SUM(T48:AU48),IF($BB$3="実績",SUM(T48:AX48),""))</f>
        <v>0</v>
      </c>
      <c r="AZ48" s="261"/>
      <c r="BA48" s="262">
        <f>IF($BB$3="計画",AY48/4,IF($BB$3="実績",(AY48/($BB$7/7)),""))</f>
        <v>0</v>
      </c>
      <c r="BB48" s="263"/>
      <c r="BC48" s="282"/>
      <c r="BD48" s="283"/>
      <c r="BE48" s="283"/>
      <c r="BF48" s="283"/>
      <c r="BG48" s="284"/>
    </row>
    <row r="49" spans="2:59" ht="20.25" customHeight="1" x14ac:dyDescent="0.4">
      <c r="B49" s="71"/>
      <c r="C49" s="248"/>
      <c r="D49" s="249"/>
      <c r="E49" s="250"/>
      <c r="F49" s="188"/>
      <c r="G49" s="264"/>
      <c r="H49" s="251"/>
      <c r="I49" s="249"/>
      <c r="J49" s="249"/>
      <c r="K49" s="250"/>
      <c r="L49" s="267"/>
      <c r="M49" s="243"/>
      <c r="N49" s="268"/>
      <c r="O49" s="25" t="s">
        <v>18</v>
      </c>
      <c r="P49" s="32"/>
      <c r="Q49" s="32"/>
      <c r="R49" s="20"/>
      <c r="S49" s="79"/>
      <c r="T49" s="191"/>
      <c r="U49" s="192"/>
      <c r="V49" s="192"/>
      <c r="W49" s="192"/>
      <c r="X49" s="192"/>
      <c r="Y49" s="192"/>
      <c r="Z49" s="193"/>
      <c r="AA49" s="191"/>
      <c r="AB49" s="192"/>
      <c r="AC49" s="192"/>
      <c r="AD49" s="192"/>
      <c r="AE49" s="192"/>
      <c r="AF49" s="192"/>
      <c r="AG49" s="193"/>
      <c r="AH49" s="191"/>
      <c r="AI49" s="192"/>
      <c r="AJ49" s="192"/>
      <c r="AK49" s="192"/>
      <c r="AL49" s="192"/>
      <c r="AM49" s="192"/>
      <c r="AN49" s="193"/>
      <c r="AO49" s="191"/>
      <c r="AP49" s="192"/>
      <c r="AQ49" s="192"/>
      <c r="AR49" s="192"/>
      <c r="AS49" s="192"/>
      <c r="AT49" s="192"/>
      <c r="AU49" s="193"/>
      <c r="AV49" s="191"/>
      <c r="AW49" s="192"/>
      <c r="AX49" s="199"/>
      <c r="AY49" s="274"/>
      <c r="AZ49" s="275"/>
      <c r="BA49" s="276"/>
      <c r="BB49" s="277"/>
      <c r="BC49" s="242"/>
      <c r="BD49" s="243"/>
      <c r="BE49" s="243"/>
      <c r="BF49" s="243"/>
      <c r="BG49" s="244"/>
    </row>
    <row r="50" spans="2:59" ht="20.25" customHeight="1" x14ac:dyDescent="0.4">
      <c r="B50" s="69">
        <f>B47+1</f>
        <v>11</v>
      </c>
      <c r="C50" s="248"/>
      <c r="D50" s="249"/>
      <c r="E50" s="250"/>
      <c r="F50" s="188"/>
      <c r="G50" s="265"/>
      <c r="H50" s="251"/>
      <c r="I50" s="249"/>
      <c r="J50" s="249"/>
      <c r="K50" s="250"/>
      <c r="L50" s="269"/>
      <c r="M50" s="246"/>
      <c r="N50" s="270"/>
      <c r="O50" s="27" t="s">
        <v>86</v>
      </c>
      <c r="P50" s="28"/>
      <c r="Q50" s="28"/>
      <c r="R50" s="23"/>
      <c r="S50" s="74"/>
      <c r="T50" s="163" t="str">
        <f>IF(T49="","",VLOOKUP(T49,'シフト記号表（勤務時間帯）'!$C$5:$W$46,21,FALSE))</f>
        <v/>
      </c>
      <c r="U50" s="164" t="str">
        <f>IF(U49="","",VLOOKUP(U49,'シフト記号表（勤務時間帯）'!$C$5:$W$46,21,FALSE))</f>
        <v/>
      </c>
      <c r="V50" s="164" t="str">
        <f>IF(V49="","",VLOOKUP(V49,'シフト記号表（勤務時間帯）'!$C$5:$W$46,21,FALSE))</f>
        <v/>
      </c>
      <c r="W50" s="164" t="str">
        <f>IF(W49="","",VLOOKUP(W49,'シフト記号表（勤務時間帯）'!$C$5:$W$46,21,FALSE))</f>
        <v/>
      </c>
      <c r="X50" s="164" t="str">
        <f>IF(X49="","",VLOOKUP(X49,'シフト記号表（勤務時間帯）'!$C$5:$W$46,21,FALSE))</f>
        <v/>
      </c>
      <c r="Y50" s="164" t="str">
        <f>IF(Y49="","",VLOOKUP(Y49,'シフト記号表（勤務時間帯）'!$C$5:$W$46,21,FALSE))</f>
        <v/>
      </c>
      <c r="Z50" s="165" t="str">
        <f>IF(Z49="","",VLOOKUP(Z49,'シフト記号表（勤務時間帯）'!$C$5:$W$46,21,FALSE))</f>
        <v/>
      </c>
      <c r="AA50" s="163" t="str">
        <f>IF(AA49="","",VLOOKUP(AA49,'シフト記号表（勤務時間帯）'!$C$5:$W$46,21,FALSE))</f>
        <v/>
      </c>
      <c r="AB50" s="164" t="str">
        <f>IF(AB49="","",VLOOKUP(AB49,'シフト記号表（勤務時間帯）'!$C$5:$W$46,21,FALSE))</f>
        <v/>
      </c>
      <c r="AC50" s="164" t="str">
        <f>IF(AC49="","",VLOOKUP(AC49,'シフト記号表（勤務時間帯）'!$C$5:$W$46,21,FALSE))</f>
        <v/>
      </c>
      <c r="AD50" s="164" t="str">
        <f>IF(AD49="","",VLOOKUP(AD49,'シフト記号表（勤務時間帯）'!$C$5:$W$46,21,FALSE))</f>
        <v/>
      </c>
      <c r="AE50" s="164" t="str">
        <f>IF(AE49="","",VLOOKUP(AE49,'シフト記号表（勤務時間帯）'!$C$5:$W$46,21,FALSE))</f>
        <v/>
      </c>
      <c r="AF50" s="164" t="str">
        <f>IF(AF49="","",VLOOKUP(AF49,'シフト記号表（勤務時間帯）'!$C$5:$W$46,21,FALSE))</f>
        <v/>
      </c>
      <c r="AG50" s="165" t="str">
        <f>IF(AG49="","",VLOOKUP(AG49,'シフト記号表（勤務時間帯）'!$C$5:$W$46,21,FALSE))</f>
        <v/>
      </c>
      <c r="AH50" s="163" t="str">
        <f>IF(AH49="","",VLOOKUP(AH49,'シフト記号表（勤務時間帯）'!$C$5:$W$46,21,FALSE))</f>
        <v/>
      </c>
      <c r="AI50" s="164" t="str">
        <f>IF(AI49="","",VLOOKUP(AI49,'シフト記号表（勤務時間帯）'!$C$5:$W$46,21,FALSE))</f>
        <v/>
      </c>
      <c r="AJ50" s="164" t="str">
        <f>IF(AJ49="","",VLOOKUP(AJ49,'シフト記号表（勤務時間帯）'!$C$5:$W$46,21,FALSE))</f>
        <v/>
      </c>
      <c r="AK50" s="164" t="str">
        <f>IF(AK49="","",VLOOKUP(AK49,'シフト記号表（勤務時間帯）'!$C$5:$W$46,21,FALSE))</f>
        <v/>
      </c>
      <c r="AL50" s="164" t="str">
        <f>IF(AL49="","",VLOOKUP(AL49,'シフト記号表（勤務時間帯）'!$C$5:$W$46,21,FALSE))</f>
        <v/>
      </c>
      <c r="AM50" s="164" t="str">
        <f>IF(AM49="","",VLOOKUP(AM49,'シフト記号表（勤務時間帯）'!$C$5:$W$46,21,FALSE))</f>
        <v/>
      </c>
      <c r="AN50" s="165" t="str">
        <f>IF(AN49="","",VLOOKUP(AN49,'シフト記号表（勤務時間帯）'!$C$5:$W$46,21,FALSE))</f>
        <v/>
      </c>
      <c r="AO50" s="163" t="str">
        <f>IF(AO49="","",VLOOKUP(AO49,'シフト記号表（勤務時間帯）'!$C$5:$W$46,21,FALSE))</f>
        <v/>
      </c>
      <c r="AP50" s="164" t="str">
        <f>IF(AP49="","",VLOOKUP(AP49,'シフト記号表（勤務時間帯）'!$C$5:$W$46,21,FALSE))</f>
        <v/>
      </c>
      <c r="AQ50" s="164" t="str">
        <f>IF(AQ49="","",VLOOKUP(AQ49,'シフト記号表（勤務時間帯）'!$C$5:$W$46,21,FALSE))</f>
        <v/>
      </c>
      <c r="AR50" s="164" t="str">
        <f>IF(AR49="","",VLOOKUP(AR49,'シフト記号表（勤務時間帯）'!$C$5:$W$46,21,FALSE))</f>
        <v/>
      </c>
      <c r="AS50" s="164" t="str">
        <f>IF(AS49="","",VLOOKUP(AS49,'シフト記号表（勤務時間帯）'!$C$5:$W$46,21,FALSE))</f>
        <v/>
      </c>
      <c r="AT50" s="164" t="str">
        <f>IF(AT49="","",VLOOKUP(AT49,'シフト記号表（勤務時間帯）'!$C$5:$W$46,21,FALSE))</f>
        <v/>
      </c>
      <c r="AU50" s="165" t="str">
        <f>IF(AU49="","",VLOOKUP(AU49,'シフト記号表（勤務時間帯）'!$C$5:$W$46,21,FALSE))</f>
        <v/>
      </c>
      <c r="AV50" s="163" t="str">
        <f>IF(AV49="","",VLOOKUP(AV49,'シフト記号表（勤務時間帯）'!$C$5:$W$46,21,FALSE))</f>
        <v/>
      </c>
      <c r="AW50" s="164" t="str">
        <f>IF(AW49="","",VLOOKUP(AW49,'シフト記号表（勤務時間帯）'!$C$5:$W$46,21,FALSE))</f>
        <v/>
      </c>
      <c r="AX50" s="166" t="str">
        <f>IF(AX49="","",VLOOKUP(AX49,'シフト記号表（勤務時間帯）'!$C$5:$W$46,21,FALSE))</f>
        <v/>
      </c>
      <c r="AY50" s="252">
        <f>IF($BB$3="計画",SUM(T50:AU50),IF($BB$3="実績",SUM(T50:AX50),""))</f>
        <v>0</v>
      </c>
      <c r="AZ50" s="253"/>
      <c r="BA50" s="254">
        <f>IF($BB$3="計画",AY50/4,IF($BB$3="実績",(AY50/($BB$7/7)),""))</f>
        <v>0</v>
      </c>
      <c r="BB50" s="255"/>
      <c r="BC50" s="245"/>
      <c r="BD50" s="246"/>
      <c r="BE50" s="246"/>
      <c r="BF50" s="246"/>
      <c r="BG50" s="247"/>
    </row>
    <row r="51" spans="2:59" ht="20.25" customHeight="1" x14ac:dyDescent="0.4">
      <c r="B51" s="70"/>
      <c r="C51" s="285"/>
      <c r="D51" s="286"/>
      <c r="E51" s="287"/>
      <c r="F51" s="189">
        <f>C50</f>
        <v>0</v>
      </c>
      <c r="G51" s="289"/>
      <c r="H51" s="288"/>
      <c r="I51" s="286"/>
      <c r="J51" s="286"/>
      <c r="K51" s="287"/>
      <c r="L51" s="290"/>
      <c r="M51" s="283"/>
      <c r="N51" s="291"/>
      <c r="O51" s="58" t="s">
        <v>87</v>
      </c>
      <c r="P51" s="59"/>
      <c r="Q51" s="59"/>
      <c r="R51" s="60"/>
      <c r="S51" s="80"/>
      <c r="T51" s="167" t="str">
        <f>IF(T49="","",VLOOKUP(T49,'シフト記号表（勤務時間帯）'!$C$5:$Y$46,23,FALSE))</f>
        <v/>
      </c>
      <c r="U51" s="168" t="str">
        <f>IF(U49="","",VLOOKUP(U49,'シフト記号表（勤務時間帯）'!$C$5:$Y$46,23,FALSE))</f>
        <v/>
      </c>
      <c r="V51" s="168" t="str">
        <f>IF(V49="","",VLOOKUP(V49,'シフト記号表（勤務時間帯）'!$C$5:$Y$46,23,FALSE))</f>
        <v/>
      </c>
      <c r="W51" s="168" t="str">
        <f>IF(W49="","",VLOOKUP(W49,'シフト記号表（勤務時間帯）'!$C$5:$Y$46,23,FALSE))</f>
        <v/>
      </c>
      <c r="X51" s="168" t="str">
        <f>IF(X49="","",VLOOKUP(X49,'シフト記号表（勤務時間帯）'!$C$5:$Y$46,23,FALSE))</f>
        <v/>
      </c>
      <c r="Y51" s="168" t="str">
        <f>IF(Y49="","",VLOOKUP(Y49,'シフト記号表（勤務時間帯）'!$C$5:$Y$46,23,FALSE))</f>
        <v/>
      </c>
      <c r="Z51" s="169" t="str">
        <f>IF(Z49="","",VLOOKUP(Z49,'シフト記号表（勤務時間帯）'!$C$5:$Y$46,23,FALSE))</f>
        <v/>
      </c>
      <c r="AA51" s="167" t="str">
        <f>IF(AA49="","",VLOOKUP(AA49,'シフト記号表（勤務時間帯）'!$C$5:$Y$46,23,FALSE))</f>
        <v/>
      </c>
      <c r="AB51" s="168" t="str">
        <f>IF(AB49="","",VLOOKUP(AB49,'シフト記号表（勤務時間帯）'!$C$5:$Y$46,23,FALSE))</f>
        <v/>
      </c>
      <c r="AC51" s="168" t="str">
        <f>IF(AC49="","",VLOOKUP(AC49,'シフト記号表（勤務時間帯）'!$C$5:$Y$46,23,FALSE))</f>
        <v/>
      </c>
      <c r="AD51" s="168" t="str">
        <f>IF(AD49="","",VLOOKUP(AD49,'シフト記号表（勤務時間帯）'!$C$5:$Y$46,23,FALSE))</f>
        <v/>
      </c>
      <c r="AE51" s="168" t="str">
        <f>IF(AE49="","",VLOOKUP(AE49,'シフト記号表（勤務時間帯）'!$C$5:$Y$46,23,FALSE))</f>
        <v/>
      </c>
      <c r="AF51" s="168" t="str">
        <f>IF(AF49="","",VLOOKUP(AF49,'シフト記号表（勤務時間帯）'!$C$5:$Y$46,23,FALSE))</f>
        <v/>
      </c>
      <c r="AG51" s="169" t="str">
        <f>IF(AG49="","",VLOOKUP(AG49,'シフト記号表（勤務時間帯）'!$C$5:$Y$46,23,FALSE))</f>
        <v/>
      </c>
      <c r="AH51" s="167" t="str">
        <f>IF(AH49="","",VLOOKUP(AH49,'シフト記号表（勤務時間帯）'!$C$5:$Y$46,23,FALSE))</f>
        <v/>
      </c>
      <c r="AI51" s="168" t="str">
        <f>IF(AI49="","",VLOOKUP(AI49,'シフト記号表（勤務時間帯）'!$C$5:$Y$46,23,FALSE))</f>
        <v/>
      </c>
      <c r="AJ51" s="168" t="str">
        <f>IF(AJ49="","",VLOOKUP(AJ49,'シフト記号表（勤務時間帯）'!$C$5:$Y$46,23,FALSE))</f>
        <v/>
      </c>
      <c r="AK51" s="168" t="str">
        <f>IF(AK49="","",VLOOKUP(AK49,'シフト記号表（勤務時間帯）'!$C$5:$Y$46,23,FALSE))</f>
        <v/>
      </c>
      <c r="AL51" s="168" t="str">
        <f>IF(AL49="","",VLOOKUP(AL49,'シフト記号表（勤務時間帯）'!$C$5:$Y$46,23,FALSE))</f>
        <v/>
      </c>
      <c r="AM51" s="168" t="str">
        <f>IF(AM49="","",VLOOKUP(AM49,'シフト記号表（勤務時間帯）'!$C$5:$Y$46,23,FALSE))</f>
        <v/>
      </c>
      <c r="AN51" s="169" t="str">
        <f>IF(AN49="","",VLOOKUP(AN49,'シフト記号表（勤務時間帯）'!$C$5:$Y$46,23,FALSE))</f>
        <v/>
      </c>
      <c r="AO51" s="167" t="str">
        <f>IF(AO49="","",VLOOKUP(AO49,'シフト記号表（勤務時間帯）'!$C$5:$Y$46,23,FALSE))</f>
        <v/>
      </c>
      <c r="AP51" s="168" t="str">
        <f>IF(AP49="","",VLOOKUP(AP49,'シフト記号表（勤務時間帯）'!$C$5:$Y$46,23,FALSE))</f>
        <v/>
      </c>
      <c r="AQ51" s="168" t="str">
        <f>IF(AQ49="","",VLOOKUP(AQ49,'シフト記号表（勤務時間帯）'!$C$5:$Y$46,23,FALSE))</f>
        <v/>
      </c>
      <c r="AR51" s="168" t="str">
        <f>IF(AR49="","",VLOOKUP(AR49,'シフト記号表（勤務時間帯）'!$C$5:$Y$46,23,FALSE))</f>
        <v/>
      </c>
      <c r="AS51" s="168" t="str">
        <f>IF(AS49="","",VLOOKUP(AS49,'シフト記号表（勤務時間帯）'!$C$5:$Y$46,23,FALSE))</f>
        <v/>
      </c>
      <c r="AT51" s="168" t="str">
        <f>IF(AT49="","",VLOOKUP(AT49,'シフト記号表（勤務時間帯）'!$C$5:$Y$46,23,FALSE))</f>
        <v/>
      </c>
      <c r="AU51" s="169" t="str">
        <f>IF(AU49="","",VLOOKUP(AU49,'シフト記号表（勤務時間帯）'!$C$5:$Y$46,23,FALSE))</f>
        <v/>
      </c>
      <c r="AV51" s="167" t="str">
        <f>IF(AV49="","",VLOOKUP(AV49,'シフト記号表（勤務時間帯）'!$C$5:$Y$46,23,FALSE))</f>
        <v/>
      </c>
      <c r="AW51" s="168" t="str">
        <f>IF(AW49="","",VLOOKUP(AW49,'シフト記号表（勤務時間帯）'!$C$5:$Y$46,23,FALSE))</f>
        <v/>
      </c>
      <c r="AX51" s="170" t="str">
        <f>IF(AX49="","",VLOOKUP(AX49,'シフト記号表（勤務時間帯）'!$C$5:$Y$46,23,FALSE))</f>
        <v/>
      </c>
      <c r="AY51" s="260">
        <f>IF($BB$3="計画",SUM(T51:AU51),IF($BB$3="実績",SUM(T51:AX51),""))</f>
        <v>0</v>
      </c>
      <c r="AZ51" s="261"/>
      <c r="BA51" s="262">
        <f>IF($BB$3="計画",AY51/4,IF($BB$3="実績",(AY51/($BB$7/7)),""))</f>
        <v>0</v>
      </c>
      <c r="BB51" s="263"/>
      <c r="BC51" s="282"/>
      <c r="BD51" s="283"/>
      <c r="BE51" s="283"/>
      <c r="BF51" s="283"/>
      <c r="BG51" s="284"/>
    </row>
    <row r="52" spans="2:59" ht="20.25" customHeight="1" x14ac:dyDescent="0.4">
      <c r="B52" s="71"/>
      <c r="C52" s="248"/>
      <c r="D52" s="249"/>
      <c r="E52" s="250"/>
      <c r="F52" s="188"/>
      <c r="G52" s="264"/>
      <c r="H52" s="251"/>
      <c r="I52" s="249"/>
      <c r="J52" s="249"/>
      <c r="K52" s="250"/>
      <c r="L52" s="267"/>
      <c r="M52" s="243"/>
      <c r="N52" s="268"/>
      <c r="O52" s="25" t="s">
        <v>18</v>
      </c>
      <c r="P52" s="32"/>
      <c r="Q52" s="32"/>
      <c r="R52" s="20"/>
      <c r="S52" s="79"/>
      <c r="T52" s="191"/>
      <c r="U52" s="192"/>
      <c r="V52" s="192"/>
      <c r="W52" s="192"/>
      <c r="X52" s="192"/>
      <c r="Y52" s="192"/>
      <c r="Z52" s="193"/>
      <c r="AA52" s="191"/>
      <c r="AB52" s="192"/>
      <c r="AC52" s="192"/>
      <c r="AD52" s="192"/>
      <c r="AE52" s="192"/>
      <c r="AF52" s="192"/>
      <c r="AG52" s="193"/>
      <c r="AH52" s="191"/>
      <c r="AI52" s="192"/>
      <c r="AJ52" s="192"/>
      <c r="AK52" s="192"/>
      <c r="AL52" s="192"/>
      <c r="AM52" s="192"/>
      <c r="AN52" s="193"/>
      <c r="AO52" s="191"/>
      <c r="AP52" s="192"/>
      <c r="AQ52" s="192"/>
      <c r="AR52" s="192"/>
      <c r="AS52" s="192"/>
      <c r="AT52" s="192"/>
      <c r="AU52" s="193"/>
      <c r="AV52" s="191"/>
      <c r="AW52" s="192"/>
      <c r="AX52" s="199"/>
      <c r="AY52" s="274"/>
      <c r="AZ52" s="275"/>
      <c r="BA52" s="276"/>
      <c r="BB52" s="277"/>
      <c r="BC52" s="242"/>
      <c r="BD52" s="243"/>
      <c r="BE52" s="243"/>
      <c r="BF52" s="243"/>
      <c r="BG52" s="244"/>
    </row>
    <row r="53" spans="2:59" ht="20.25" customHeight="1" x14ac:dyDescent="0.4">
      <c r="B53" s="69">
        <f>B50+1</f>
        <v>12</v>
      </c>
      <c r="C53" s="248"/>
      <c r="D53" s="249"/>
      <c r="E53" s="250"/>
      <c r="F53" s="188"/>
      <c r="G53" s="265"/>
      <c r="H53" s="251"/>
      <c r="I53" s="249"/>
      <c r="J53" s="249"/>
      <c r="K53" s="250"/>
      <c r="L53" s="269"/>
      <c r="M53" s="246"/>
      <c r="N53" s="270"/>
      <c r="O53" s="27" t="s">
        <v>86</v>
      </c>
      <c r="P53" s="28"/>
      <c r="Q53" s="28"/>
      <c r="R53" s="23"/>
      <c r="S53" s="74"/>
      <c r="T53" s="163" t="str">
        <f>IF(T52="","",VLOOKUP(T52,'シフト記号表（勤務時間帯）'!$C$5:$W$46,21,FALSE))</f>
        <v/>
      </c>
      <c r="U53" s="164" t="str">
        <f>IF(U52="","",VLOOKUP(U52,'シフト記号表（勤務時間帯）'!$C$5:$W$46,21,FALSE))</f>
        <v/>
      </c>
      <c r="V53" s="164" t="str">
        <f>IF(V52="","",VLOOKUP(V52,'シフト記号表（勤務時間帯）'!$C$5:$W$46,21,FALSE))</f>
        <v/>
      </c>
      <c r="W53" s="164" t="str">
        <f>IF(W52="","",VLOOKUP(W52,'シフト記号表（勤務時間帯）'!$C$5:$W$46,21,FALSE))</f>
        <v/>
      </c>
      <c r="X53" s="164" t="str">
        <f>IF(X52="","",VLOOKUP(X52,'シフト記号表（勤務時間帯）'!$C$5:$W$46,21,FALSE))</f>
        <v/>
      </c>
      <c r="Y53" s="164" t="str">
        <f>IF(Y52="","",VLOOKUP(Y52,'シフト記号表（勤務時間帯）'!$C$5:$W$46,21,FALSE))</f>
        <v/>
      </c>
      <c r="Z53" s="165" t="str">
        <f>IF(Z52="","",VLOOKUP(Z52,'シフト記号表（勤務時間帯）'!$C$5:$W$46,21,FALSE))</f>
        <v/>
      </c>
      <c r="AA53" s="163" t="str">
        <f>IF(AA52="","",VLOOKUP(AA52,'シフト記号表（勤務時間帯）'!$C$5:$W$46,21,FALSE))</f>
        <v/>
      </c>
      <c r="AB53" s="164" t="str">
        <f>IF(AB52="","",VLOOKUP(AB52,'シフト記号表（勤務時間帯）'!$C$5:$W$46,21,FALSE))</f>
        <v/>
      </c>
      <c r="AC53" s="164" t="str">
        <f>IF(AC52="","",VLOOKUP(AC52,'シフト記号表（勤務時間帯）'!$C$5:$W$46,21,FALSE))</f>
        <v/>
      </c>
      <c r="AD53" s="164" t="str">
        <f>IF(AD52="","",VLOOKUP(AD52,'シフト記号表（勤務時間帯）'!$C$5:$W$46,21,FALSE))</f>
        <v/>
      </c>
      <c r="AE53" s="164" t="str">
        <f>IF(AE52="","",VLOOKUP(AE52,'シフト記号表（勤務時間帯）'!$C$5:$W$46,21,FALSE))</f>
        <v/>
      </c>
      <c r="AF53" s="164" t="str">
        <f>IF(AF52="","",VLOOKUP(AF52,'シフト記号表（勤務時間帯）'!$C$5:$W$46,21,FALSE))</f>
        <v/>
      </c>
      <c r="AG53" s="165" t="str">
        <f>IF(AG52="","",VLOOKUP(AG52,'シフト記号表（勤務時間帯）'!$C$5:$W$46,21,FALSE))</f>
        <v/>
      </c>
      <c r="AH53" s="163" t="str">
        <f>IF(AH52="","",VLOOKUP(AH52,'シフト記号表（勤務時間帯）'!$C$5:$W$46,21,FALSE))</f>
        <v/>
      </c>
      <c r="AI53" s="164" t="str">
        <f>IF(AI52="","",VLOOKUP(AI52,'シフト記号表（勤務時間帯）'!$C$5:$W$46,21,FALSE))</f>
        <v/>
      </c>
      <c r="AJ53" s="164" t="str">
        <f>IF(AJ52="","",VLOOKUP(AJ52,'シフト記号表（勤務時間帯）'!$C$5:$W$46,21,FALSE))</f>
        <v/>
      </c>
      <c r="AK53" s="164" t="str">
        <f>IF(AK52="","",VLOOKUP(AK52,'シフト記号表（勤務時間帯）'!$C$5:$W$46,21,FALSE))</f>
        <v/>
      </c>
      <c r="AL53" s="164" t="str">
        <f>IF(AL52="","",VLOOKUP(AL52,'シフト記号表（勤務時間帯）'!$C$5:$W$46,21,FALSE))</f>
        <v/>
      </c>
      <c r="AM53" s="164" t="str">
        <f>IF(AM52="","",VLOOKUP(AM52,'シフト記号表（勤務時間帯）'!$C$5:$W$46,21,FALSE))</f>
        <v/>
      </c>
      <c r="AN53" s="165" t="str">
        <f>IF(AN52="","",VLOOKUP(AN52,'シフト記号表（勤務時間帯）'!$C$5:$W$46,21,FALSE))</f>
        <v/>
      </c>
      <c r="AO53" s="163" t="str">
        <f>IF(AO52="","",VLOOKUP(AO52,'シフト記号表（勤務時間帯）'!$C$5:$W$46,21,FALSE))</f>
        <v/>
      </c>
      <c r="AP53" s="164" t="str">
        <f>IF(AP52="","",VLOOKUP(AP52,'シフト記号表（勤務時間帯）'!$C$5:$W$46,21,FALSE))</f>
        <v/>
      </c>
      <c r="AQ53" s="164" t="str">
        <f>IF(AQ52="","",VLOOKUP(AQ52,'シフト記号表（勤務時間帯）'!$C$5:$W$46,21,FALSE))</f>
        <v/>
      </c>
      <c r="AR53" s="164" t="str">
        <f>IF(AR52="","",VLOOKUP(AR52,'シフト記号表（勤務時間帯）'!$C$5:$W$46,21,FALSE))</f>
        <v/>
      </c>
      <c r="AS53" s="164" t="str">
        <f>IF(AS52="","",VLOOKUP(AS52,'シフト記号表（勤務時間帯）'!$C$5:$W$46,21,FALSE))</f>
        <v/>
      </c>
      <c r="AT53" s="164" t="str">
        <f>IF(AT52="","",VLOOKUP(AT52,'シフト記号表（勤務時間帯）'!$C$5:$W$46,21,FALSE))</f>
        <v/>
      </c>
      <c r="AU53" s="165" t="str">
        <f>IF(AU52="","",VLOOKUP(AU52,'シフト記号表（勤務時間帯）'!$C$5:$W$46,21,FALSE))</f>
        <v/>
      </c>
      <c r="AV53" s="163" t="str">
        <f>IF(AV52="","",VLOOKUP(AV52,'シフト記号表（勤務時間帯）'!$C$5:$W$46,21,FALSE))</f>
        <v/>
      </c>
      <c r="AW53" s="164" t="str">
        <f>IF(AW52="","",VLOOKUP(AW52,'シフト記号表（勤務時間帯）'!$C$5:$W$46,21,FALSE))</f>
        <v/>
      </c>
      <c r="AX53" s="166" t="str">
        <f>IF(AX52="","",VLOOKUP(AX52,'シフト記号表（勤務時間帯）'!$C$5:$W$46,21,FALSE))</f>
        <v/>
      </c>
      <c r="AY53" s="252">
        <f>IF($BB$3="計画",SUM(T53:AU53),IF($BB$3="実績",SUM(T53:AX53),""))</f>
        <v>0</v>
      </c>
      <c r="AZ53" s="253"/>
      <c r="BA53" s="254">
        <f>IF($BB$3="計画",AY53/4,IF($BB$3="実績",(AY53/($BB$7/7)),""))</f>
        <v>0</v>
      </c>
      <c r="BB53" s="255"/>
      <c r="BC53" s="245"/>
      <c r="BD53" s="246"/>
      <c r="BE53" s="246"/>
      <c r="BF53" s="246"/>
      <c r="BG53" s="247"/>
    </row>
    <row r="54" spans="2:59" ht="20.25" customHeight="1" x14ac:dyDescent="0.4">
      <c r="B54" s="70"/>
      <c r="C54" s="285"/>
      <c r="D54" s="286"/>
      <c r="E54" s="287"/>
      <c r="F54" s="189">
        <f>C53</f>
        <v>0</v>
      </c>
      <c r="G54" s="289"/>
      <c r="H54" s="288"/>
      <c r="I54" s="286"/>
      <c r="J54" s="286"/>
      <c r="K54" s="287"/>
      <c r="L54" s="290"/>
      <c r="M54" s="283"/>
      <c r="N54" s="291"/>
      <c r="O54" s="58" t="s">
        <v>87</v>
      </c>
      <c r="P54" s="59"/>
      <c r="Q54" s="59"/>
      <c r="R54" s="60"/>
      <c r="S54" s="80"/>
      <c r="T54" s="167" t="str">
        <f>IF(T52="","",VLOOKUP(T52,'シフト記号表（勤務時間帯）'!$C$5:$Y$46,23,FALSE))</f>
        <v/>
      </c>
      <c r="U54" s="168" t="str">
        <f>IF(U52="","",VLOOKUP(U52,'シフト記号表（勤務時間帯）'!$C$5:$Y$46,23,FALSE))</f>
        <v/>
      </c>
      <c r="V54" s="168" t="str">
        <f>IF(V52="","",VLOOKUP(V52,'シフト記号表（勤務時間帯）'!$C$5:$Y$46,23,FALSE))</f>
        <v/>
      </c>
      <c r="W54" s="168" t="str">
        <f>IF(W52="","",VLOOKUP(W52,'シフト記号表（勤務時間帯）'!$C$5:$Y$46,23,FALSE))</f>
        <v/>
      </c>
      <c r="X54" s="168" t="str">
        <f>IF(X52="","",VLOOKUP(X52,'シフト記号表（勤務時間帯）'!$C$5:$Y$46,23,FALSE))</f>
        <v/>
      </c>
      <c r="Y54" s="168" t="str">
        <f>IF(Y52="","",VLOOKUP(Y52,'シフト記号表（勤務時間帯）'!$C$5:$Y$46,23,FALSE))</f>
        <v/>
      </c>
      <c r="Z54" s="169" t="str">
        <f>IF(Z52="","",VLOOKUP(Z52,'シフト記号表（勤務時間帯）'!$C$5:$Y$46,23,FALSE))</f>
        <v/>
      </c>
      <c r="AA54" s="167" t="str">
        <f>IF(AA52="","",VLOOKUP(AA52,'シフト記号表（勤務時間帯）'!$C$5:$Y$46,23,FALSE))</f>
        <v/>
      </c>
      <c r="AB54" s="168" t="str">
        <f>IF(AB52="","",VLOOKUP(AB52,'シフト記号表（勤務時間帯）'!$C$5:$Y$46,23,FALSE))</f>
        <v/>
      </c>
      <c r="AC54" s="168" t="str">
        <f>IF(AC52="","",VLOOKUP(AC52,'シフト記号表（勤務時間帯）'!$C$5:$Y$46,23,FALSE))</f>
        <v/>
      </c>
      <c r="AD54" s="168" t="str">
        <f>IF(AD52="","",VLOOKUP(AD52,'シフト記号表（勤務時間帯）'!$C$5:$Y$46,23,FALSE))</f>
        <v/>
      </c>
      <c r="AE54" s="168" t="str">
        <f>IF(AE52="","",VLOOKUP(AE52,'シフト記号表（勤務時間帯）'!$C$5:$Y$46,23,FALSE))</f>
        <v/>
      </c>
      <c r="AF54" s="168" t="str">
        <f>IF(AF52="","",VLOOKUP(AF52,'シフト記号表（勤務時間帯）'!$C$5:$Y$46,23,FALSE))</f>
        <v/>
      </c>
      <c r="AG54" s="169" t="str">
        <f>IF(AG52="","",VLOOKUP(AG52,'シフト記号表（勤務時間帯）'!$C$5:$Y$46,23,FALSE))</f>
        <v/>
      </c>
      <c r="AH54" s="167" t="str">
        <f>IF(AH52="","",VLOOKUP(AH52,'シフト記号表（勤務時間帯）'!$C$5:$Y$46,23,FALSE))</f>
        <v/>
      </c>
      <c r="AI54" s="168" t="str">
        <f>IF(AI52="","",VLOOKUP(AI52,'シフト記号表（勤務時間帯）'!$C$5:$Y$46,23,FALSE))</f>
        <v/>
      </c>
      <c r="AJ54" s="168" t="str">
        <f>IF(AJ52="","",VLOOKUP(AJ52,'シフト記号表（勤務時間帯）'!$C$5:$Y$46,23,FALSE))</f>
        <v/>
      </c>
      <c r="AK54" s="168" t="str">
        <f>IF(AK52="","",VLOOKUP(AK52,'シフト記号表（勤務時間帯）'!$C$5:$Y$46,23,FALSE))</f>
        <v/>
      </c>
      <c r="AL54" s="168" t="str">
        <f>IF(AL52="","",VLOOKUP(AL52,'シフト記号表（勤務時間帯）'!$C$5:$Y$46,23,FALSE))</f>
        <v/>
      </c>
      <c r="AM54" s="168" t="str">
        <f>IF(AM52="","",VLOOKUP(AM52,'シフト記号表（勤務時間帯）'!$C$5:$Y$46,23,FALSE))</f>
        <v/>
      </c>
      <c r="AN54" s="169" t="str">
        <f>IF(AN52="","",VLOOKUP(AN52,'シフト記号表（勤務時間帯）'!$C$5:$Y$46,23,FALSE))</f>
        <v/>
      </c>
      <c r="AO54" s="167" t="str">
        <f>IF(AO52="","",VLOOKUP(AO52,'シフト記号表（勤務時間帯）'!$C$5:$Y$46,23,FALSE))</f>
        <v/>
      </c>
      <c r="AP54" s="168" t="str">
        <f>IF(AP52="","",VLOOKUP(AP52,'シフト記号表（勤務時間帯）'!$C$5:$Y$46,23,FALSE))</f>
        <v/>
      </c>
      <c r="AQ54" s="168" t="str">
        <f>IF(AQ52="","",VLOOKUP(AQ52,'シフト記号表（勤務時間帯）'!$C$5:$Y$46,23,FALSE))</f>
        <v/>
      </c>
      <c r="AR54" s="168" t="str">
        <f>IF(AR52="","",VLOOKUP(AR52,'シフト記号表（勤務時間帯）'!$C$5:$Y$46,23,FALSE))</f>
        <v/>
      </c>
      <c r="AS54" s="168" t="str">
        <f>IF(AS52="","",VLOOKUP(AS52,'シフト記号表（勤務時間帯）'!$C$5:$Y$46,23,FALSE))</f>
        <v/>
      </c>
      <c r="AT54" s="168" t="str">
        <f>IF(AT52="","",VLOOKUP(AT52,'シフト記号表（勤務時間帯）'!$C$5:$Y$46,23,FALSE))</f>
        <v/>
      </c>
      <c r="AU54" s="169" t="str">
        <f>IF(AU52="","",VLOOKUP(AU52,'シフト記号表（勤務時間帯）'!$C$5:$Y$46,23,FALSE))</f>
        <v/>
      </c>
      <c r="AV54" s="167" t="str">
        <f>IF(AV52="","",VLOOKUP(AV52,'シフト記号表（勤務時間帯）'!$C$5:$Y$46,23,FALSE))</f>
        <v/>
      </c>
      <c r="AW54" s="168" t="str">
        <f>IF(AW52="","",VLOOKUP(AW52,'シフト記号表（勤務時間帯）'!$C$5:$Y$46,23,FALSE))</f>
        <v/>
      </c>
      <c r="AX54" s="170" t="str">
        <f>IF(AX52="","",VLOOKUP(AX52,'シフト記号表（勤務時間帯）'!$C$5:$Y$46,23,FALSE))</f>
        <v/>
      </c>
      <c r="AY54" s="260">
        <f>IF($BB$3="計画",SUM(T54:AU54),IF($BB$3="実績",SUM(T54:AX54),""))</f>
        <v>0</v>
      </c>
      <c r="AZ54" s="261"/>
      <c r="BA54" s="262">
        <f>IF($BB$3="計画",AY54/4,IF($BB$3="実績",(AY54/($BB$7/7)),""))</f>
        <v>0</v>
      </c>
      <c r="BB54" s="263"/>
      <c r="BC54" s="282"/>
      <c r="BD54" s="283"/>
      <c r="BE54" s="283"/>
      <c r="BF54" s="283"/>
      <c r="BG54" s="284"/>
    </row>
    <row r="55" spans="2:59" ht="20.25" customHeight="1" x14ac:dyDescent="0.4">
      <c r="B55" s="71"/>
      <c r="C55" s="248"/>
      <c r="D55" s="249"/>
      <c r="E55" s="250"/>
      <c r="F55" s="188"/>
      <c r="G55" s="264"/>
      <c r="H55" s="251"/>
      <c r="I55" s="249"/>
      <c r="J55" s="249"/>
      <c r="K55" s="250"/>
      <c r="L55" s="267"/>
      <c r="M55" s="243"/>
      <c r="N55" s="268"/>
      <c r="O55" s="25" t="s">
        <v>18</v>
      </c>
      <c r="P55" s="32"/>
      <c r="Q55" s="32"/>
      <c r="R55" s="20"/>
      <c r="S55" s="79"/>
      <c r="T55" s="191"/>
      <c r="U55" s="192"/>
      <c r="V55" s="192"/>
      <c r="W55" s="192"/>
      <c r="X55" s="192"/>
      <c r="Y55" s="192"/>
      <c r="Z55" s="193"/>
      <c r="AA55" s="191"/>
      <c r="AB55" s="192"/>
      <c r="AC55" s="192"/>
      <c r="AD55" s="192"/>
      <c r="AE55" s="192"/>
      <c r="AF55" s="192"/>
      <c r="AG55" s="193"/>
      <c r="AH55" s="191"/>
      <c r="AI55" s="192"/>
      <c r="AJ55" s="192"/>
      <c r="AK55" s="192"/>
      <c r="AL55" s="192"/>
      <c r="AM55" s="192"/>
      <c r="AN55" s="193"/>
      <c r="AO55" s="191"/>
      <c r="AP55" s="192"/>
      <c r="AQ55" s="192"/>
      <c r="AR55" s="192"/>
      <c r="AS55" s="192"/>
      <c r="AT55" s="192"/>
      <c r="AU55" s="193"/>
      <c r="AV55" s="191"/>
      <c r="AW55" s="192"/>
      <c r="AX55" s="199"/>
      <c r="AY55" s="274"/>
      <c r="AZ55" s="275"/>
      <c r="BA55" s="276"/>
      <c r="BB55" s="277"/>
      <c r="BC55" s="242"/>
      <c r="BD55" s="243"/>
      <c r="BE55" s="243"/>
      <c r="BF55" s="243"/>
      <c r="BG55" s="244"/>
    </row>
    <row r="56" spans="2:59" ht="20.25" customHeight="1" x14ac:dyDescent="0.4">
      <c r="B56" s="69">
        <f>B53+1</f>
        <v>13</v>
      </c>
      <c r="C56" s="248"/>
      <c r="D56" s="249"/>
      <c r="E56" s="250"/>
      <c r="F56" s="188"/>
      <c r="G56" s="265"/>
      <c r="H56" s="251"/>
      <c r="I56" s="249"/>
      <c r="J56" s="249"/>
      <c r="K56" s="250"/>
      <c r="L56" s="269"/>
      <c r="M56" s="246"/>
      <c r="N56" s="270"/>
      <c r="O56" s="27" t="s">
        <v>86</v>
      </c>
      <c r="P56" s="28"/>
      <c r="Q56" s="28"/>
      <c r="R56" s="23"/>
      <c r="S56" s="74"/>
      <c r="T56" s="163" t="str">
        <f>IF(T55="","",VLOOKUP(T55,'シフト記号表（勤務時間帯）'!$C$5:$W$46,21,FALSE))</f>
        <v/>
      </c>
      <c r="U56" s="164" t="str">
        <f>IF(U55="","",VLOOKUP(U55,'シフト記号表（勤務時間帯）'!$C$5:$W$46,21,FALSE))</f>
        <v/>
      </c>
      <c r="V56" s="164" t="str">
        <f>IF(V55="","",VLOOKUP(V55,'シフト記号表（勤務時間帯）'!$C$5:$W$46,21,FALSE))</f>
        <v/>
      </c>
      <c r="W56" s="164" t="str">
        <f>IF(W55="","",VLOOKUP(W55,'シフト記号表（勤務時間帯）'!$C$5:$W$46,21,FALSE))</f>
        <v/>
      </c>
      <c r="X56" s="164" t="str">
        <f>IF(X55="","",VLOOKUP(X55,'シフト記号表（勤務時間帯）'!$C$5:$W$46,21,FALSE))</f>
        <v/>
      </c>
      <c r="Y56" s="164" t="str">
        <f>IF(Y55="","",VLOOKUP(Y55,'シフト記号表（勤務時間帯）'!$C$5:$W$46,21,FALSE))</f>
        <v/>
      </c>
      <c r="Z56" s="165" t="str">
        <f>IF(Z55="","",VLOOKUP(Z55,'シフト記号表（勤務時間帯）'!$C$5:$W$46,21,FALSE))</f>
        <v/>
      </c>
      <c r="AA56" s="163" t="str">
        <f>IF(AA55="","",VLOOKUP(AA55,'シフト記号表（勤務時間帯）'!$C$5:$W$46,21,FALSE))</f>
        <v/>
      </c>
      <c r="AB56" s="164" t="str">
        <f>IF(AB55="","",VLOOKUP(AB55,'シフト記号表（勤務時間帯）'!$C$5:$W$46,21,FALSE))</f>
        <v/>
      </c>
      <c r="AC56" s="164" t="str">
        <f>IF(AC55="","",VLOOKUP(AC55,'シフト記号表（勤務時間帯）'!$C$5:$W$46,21,FALSE))</f>
        <v/>
      </c>
      <c r="AD56" s="164" t="str">
        <f>IF(AD55="","",VLOOKUP(AD55,'シフト記号表（勤務時間帯）'!$C$5:$W$46,21,FALSE))</f>
        <v/>
      </c>
      <c r="AE56" s="164" t="str">
        <f>IF(AE55="","",VLOOKUP(AE55,'シフト記号表（勤務時間帯）'!$C$5:$W$46,21,FALSE))</f>
        <v/>
      </c>
      <c r="AF56" s="164" t="str">
        <f>IF(AF55="","",VLOOKUP(AF55,'シフト記号表（勤務時間帯）'!$C$5:$W$46,21,FALSE))</f>
        <v/>
      </c>
      <c r="AG56" s="165" t="str">
        <f>IF(AG55="","",VLOOKUP(AG55,'シフト記号表（勤務時間帯）'!$C$5:$W$46,21,FALSE))</f>
        <v/>
      </c>
      <c r="AH56" s="163" t="str">
        <f>IF(AH55="","",VLOOKUP(AH55,'シフト記号表（勤務時間帯）'!$C$5:$W$46,21,FALSE))</f>
        <v/>
      </c>
      <c r="AI56" s="164" t="str">
        <f>IF(AI55="","",VLOOKUP(AI55,'シフト記号表（勤務時間帯）'!$C$5:$W$46,21,FALSE))</f>
        <v/>
      </c>
      <c r="AJ56" s="164" t="str">
        <f>IF(AJ55="","",VLOOKUP(AJ55,'シフト記号表（勤務時間帯）'!$C$5:$W$46,21,FALSE))</f>
        <v/>
      </c>
      <c r="AK56" s="164" t="str">
        <f>IF(AK55="","",VLOOKUP(AK55,'シフト記号表（勤務時間帯）'!$C$5:$W$46,21,FALSE))</f>
        <v/>
      </c>
      <c r="AL56" s="164" t="str">
        <f>IF(AL55="","",VLOOKUP(AL55,'シフト記号表（勤務時間帯）'!$C$5:$W$46,21,FALSE))</f>
        <v/>
      </c>
      <c r="AM56" s="164" t="str">
        <f>IF(AM55="","",VLOOKUP(AM55,'シフト記号表（勤務時間帯）'!$C$5:$W$46,21,FALSE))</f>
        <v/>
      </c>
      <c r="AN56" s="165" t="str">
        <f>IF(AN55="","",VLOOKUP(AN55,'シフト記号表（勤務時間帯）'!$C$5:$W$46,21,FALSE))</f>
        <v/>
      </c>
      <c r="AO56" s="163" t="str">
        <f>IF(AO55="","",VLOOKUP(AO55,'シフト記号表（勤務時間帯）'!$C$5:$W$46,21,FALSE))</f>
        <v/>
      </c>
      <c r="AP56" s="164" t="str">
        <f>IF(AP55="","",VLOOKUP(AP55,'シフト記号表（勤務時間帯）'!$C$5:$W$46,21,FALSE))</f>
        <v/>
      </c>
      <c r="AQ56" s="164" t="str">
        <f>IF(AQ55="","",VLOOKUP(AQ55,'シフト記号表（勤務時間帯）'!$C$5:$W$46,21,FALSE))</f>
        <v/>
      </c>
      <c r="AR56" s="164" t="str">
        <f>IF(AR55="","",VLOOKUP(AR55,'シフト記号表（勤務時間帯）'!$C$5:$W$46,21,FALSE))</f>
        <v/>
      </c>
      <c r="AS56" s="164" t="str">
        <f>IF(AS55="","",VLOOKUP(AS55,'シフト記号表（勤務時間帯）'!$C$5:$W$46,21,FALSE))</f>
        <v/>
      </c>
      <c r="AT56" s="164" t="str">
        <f>IF(AT55="","",VLOOKUP(AT55,'シフト記号表（勤務時間帯）'!$C$5:$W$46,21,FALSE))</f>
        <v/>
      </c>
      <c r="AU56" s="165" t="str">
        <f>IF(AU55="","",VLOOKUP(AU55,'シフト記号表（勤務時間帯）'!$C$5:$W$46,21,FALSE))</f>
        <v/>
      </c>
      <c r="AV56" s="163" t="str">
        <f>IF(AV55="","",VLOOKUP(AV55,'シフト記号表（勤務時間帯）'!$C$5:$W$46,21,FALSE))</f>
        <v/>
      </c>
      <c r="AW56" s="164" t="str">
        <f>IF(AW55="","",VLOOKUP(AW55,'シフト記号表（勤務時間帯）'!$C$5:$W$46,21,FALSE))</f>
        <v/>
      </c>
      <c r="AX56" s="166" t="str">
        <f>IF(AX55="","",VLOOKUP(AX55,'シフト記号表（勤務時間帯）'!$C$5:$W$46,21,FALSE))</f>
        <v/>
      </c>
      <c r="AY56" s="252">
        <f>IF($BB$3="計画",SUM(T56:AU56),IF($BB$3="実績",SUM(T56:AX56),""))</f>
        <v>0</v>
      </c>
      <c r="AZ56" s="253"/>
      <c r="BA56" s="254">
        <f>IF($BB$3="計画",AY56/4,IF($BB$3="実績",(AY56/($BB$7/7)),""))</f>
        <v>0</v>
      </c>
      <c r="BB56" s="255"/>
      <c r="BC56" s="245"/>
      <c r="BD56" s="246"/>
      <c r="BE56" s="246"/>
      <c r="BF56" s="246"/>
      <c r="BG56" s="247"/>
    </row>
    <row r="57" spans="2:59" ht="20.25" customHeight="1" x14ac:dyDescent="0.4">
      <c r="B57" s="70"/>
      <c r="C57" s="285"/>
      <c r="D57" s="286"/>
      <c r="E57" s="287"/>
      <c r="F57" s="189">
        <f>C56</f>
        <v>0</v>
      </c>
      <c r="G57" s="289"/>
      <c r="H57" s="288"/>
      <c r="I57" s="286"/>
      <c r="J57" s="286"/>
      <c r="K57" s="287"/>
      <c r="L57" s="290"/>
      <c r="M57" s="283"/>
      <c r="N57" s="291"/>
      <c r="O57" s="58" t="s">
        <v>87</v>
      </c>
      <c r="P57" s="59"/>
      <c r="Q57" s="59"/>
      <c r="R57" s="60"/>
      <c r="S57" s="80"/>
      <c r="T57" s="167" t="str">
        <f>IF(T55="","",VLOOKUP(T55,'シフト記号表（勤務時間帯）'!$C$5:$Y$46,23,FALSE))</f>
        <v/>
      </c>
      <c r="U57" s="168" t="str">
        <f>IF(U55="","",VLOOKUP(U55,'シフト記号表（勤務時間帯）'!$C$5:$Y$46,23,FALSE))</f>
        <v/>
      </c>
      <c r="V57" s="168" t="str">
        <f>IF(V55="","",VLOOKUP(V55,'シフト記号表（勤務時間帯）'!$C$5:$Y$46,23,FALSE))</f>
        <v/>
      </c>
      <c r="W57" s="168" t="str">
        <f>IF(W55="","",VLOOKUP(W55,'シフト記号表（勤務時間帯）'!$C$5:$Y$46,23,FALSE))</f>
        <v/>
      </c>
      <c r="X57" s="168" t="str">
        <f>IF(X55="","",VLOOKUP(X55,'シフト記号表（勤務時間帯）'!$C$5:$Y$46,23,FALSE))</f>
        <v/>
      </c>
      <c r="Y57" s="168" t="str">
        <f>IF(Y55="","",VLOOKUP(Y55,'シフト記号表（勤務時間帯）'!$C$5:$Y$46,23,FALSE))</f>
        <v/>
      </c>
      <c r="Z57" s="169" t="str">
        <f>IF(Z55="","",VLOOKUP(Z55,'シフト記号表（勤務時間帯）'!$C$5:$Y$46,23,FALSE))</f>
        <v/>
      </c>
      <c r="AA57" s="167" t="str">
        <f>IF(AA55="","",VLOOKUP(AA55,'シフト記号表（勤務時間帯）'!$C$5:$Y$46,23,FALSE))</f>
        <v/>
      </c>
      <c r="AB57" s="168" t="str">
        <f>IF(AB55="","",VLOOKUP(AB55,'シフト記号表（勤務時間帯）'!$C$5:$Y$46,23,FALSE))</f>
        <v/>
      </c>
      <c r="AC57" s="168" t="str">
        <f>IF(AC55="","",VLOOKUP(AC55,'シフト記号表（勤務時間帯）'!$C$5:$Y$46,23,FALSE))</f>
        <v/>
      </c>
      <c r="AD57" s="168" t="str">
        <f>IF(AD55="","",VLOOKUP(AD55,'シフト記号表（勤務時間帯）'!$C$5:$Y$46,23,FALSE))</f>
        <v/>
      </c>
      <c r="AE57" s="168" t="str">
        <f>IF(AE55="","",VLOOKUP(AE55,'シフト記号表（勤務時間帯）'!$C$5:$Y$46,23,FALSE))</f>
        <v/>
      </c>
      <c r="AF57" s="168" t="str">
        <f>IF(AF55="","",VLOOKUP(AF55,'シフト記号表（勤務時間帯）'!$C$5:$Y$46,23,FALSE))</f>
        <v/>
      </c>
      <c r="AG57" s="169" t="str">
        <f>IF(AG55="","",VLOOKUP(AG55,'シフト記号表（勤務時間帯）'!$C$5:$Y$46,23,FALSE))</f>
        <v/>
      </c>
      <c r="AH57" s="167" t="str">
        <f>IF(AH55="","",VLOOKUP(AH55,'シフト記号表（勤務時間帯）'!$C$5:$Y$46,23,FALSE))</f>
        <v/>
      </c>
      <c r="AI57" s="168" t="str">
        <f>IF(AI55="","",VLOOKUP(AI55,'シフト記号表（勤務時間帯）'!$C$5:$Y$46,23,FALSE))</f>
        <v/>
      </c>
      <c r="AJ57" s="168" t="str">
        <f>IF(AJ55="","",VLOOKUP(AJ55,'シフト記号表（勤務時間帯）'!$C$5:$Y$46,23,FALSE))</f>
        <v/>
      </c>
      <c r="AK57" s="168" t="str">
        <f>IF(AK55="","",VLOOKUP(AK55,'シフト記号表（勤務時間帯）'!$C$5:$Y$46,23,FALSE))</f>
        <v/>
      </c>
      <c r="AL57" s="168" t="str">
        <f>IF(AL55="","",VLOOKUP(AL55,'シフト記号表（勤務時間帯）'!$C$5:$Y$46,23,FALSE))</f>
        <v/>
      </c>
      <c r="AM57" s="168" t="str">
        <f>IF(AM55="","",VLOOKUP(AM55,'シフト記号表（勤務時間帯）'!$C$5:$Y$46,23,FALSE))</f>
        <v/>
      </c>
      <c r="AN57" s="169" t="str">
        <f>IF(AN55="","",VLOOKUP(AN55,'シフト記号表（勤務時間帯）'!$C$5:$Y$46,23,FALSE))</f>
        <v/>
      </c>
      <c r="AO57" s="167" t="str">
        <f>IF(AO55="","",VLOOKUP(AO55,'シフト記号表（勤務時間帯）'!$C$5:$Y$46,23,FALSE))</f>
        <v/>
      </c>
      <c r="AP57" s="168" t="str">
        <f>IF(AP55="","",VLOOKUP(AP55,'シフト記号表（勤務時間帯）'!$C$5:$Y$46,23,FALSE))</f>
        <v/>
      </c>
      <c r="AQ57" s="168" t="str">
        <f>IF(AQ55="","",VLOOKUP(AQ55,'シフト記号表（勤務時間帯）'!$C$5:$Y$46,23,FALSE))</f>
        <v/>
      </c>
      <c r="AR57" s="168" t="str">
        <f>IF(AR55="","",VLOOKUP(AR55,'シフト記号表（勤務時間帯）'!$C$5:$Y$46,23,FALSE))</f>
        <v/>
      </c>
      <c r="AS57" s="168" t="str">
        <f>IF(AS55="","",VLOOKUP(AS55,'シフト記号表（勤務時間帯）'!$C$5:$Y$46,23,FALSE))</f>
        <v/>
      </c>
      <c r="AT57" s="168" t="str">
        <f>IF(AT55="","",VLOOKUP(AT55,'シフト記号表（勤務時間帯）'!$C$5:$Y$46,23,FALSE))</f>
        <v/>
      </c>
      <c r="AU57" s="169" t="str">
        <f>IF(AU55="","",VLOOKUP(AU55,'シフト記号表（勤務時間帯）'!$C$5:$Y$46,23,FALSE))</f>
        <v/>
      </c>
      <c r="AV57" s="167" t="str">
        <f>IF(AV55="","",VLOOKUP(AV55,'シフト記号表（勤務時間帯）'!$C$5:$Y$46,23,FALSE))</f>
        <v/>
      </c>
      <c r="AW57" s="168" t="str">
        <f>IF(AW55="","",VLOOKUP(AW55,'シフト記号表（勤務時間帯）'!$C$5:$Y$46,23,FALSE))</f>
        <v/>
      </c>
      <c r="AX57" s="170" t="str">
        <f>IF(AX55="","",VLOOKUP(AX55,'シフト記号表（勤務時間帯）'!$C$5:$Y$46,23,FALSE))</f>
        <v/>
      </c>
      <c r="AY57" s="260">
        <f>IF($BB$3="計画",SUM(T57:AU57),IF($BB$3="実績",SUM(T57:AX57),""))</f>
        <v>0</v>
      </c>
      <c r="AZ57" s="261"/>
      <c r="BA57" s="262">
        <f>IF($BB$3="計画",AY57/4,IF($BB$3="実績",(AY57/($BB$7/7)),""))</f>
        <v>0</v>
      </c>
      <c r="BB57" s="263"/>
      <c r="BC57" s="282"/>
      <c r="BD57" s="283"/>
      <c r="BE57" s="283"/>
      <c r="BF57" s="283"/>
      <c r="BG57" s="284"/>
    </row>
    <row r="58" spans="2:59" ht="20.25" customHeight="1" x14ac:dyDescent="0.4">
      <c r="B58" s="71"/>
      <c r="C58" s="248"/>
      <c r="D58" s="249"/>
      <c r="E58" s="250"/>
      <c r="F58" s="188"/>
      <c r="G58" s="264"/>
      <c r="H58" s="251"/>
      <c r="I58" s="249"/>
      <c r="J58" s="249"/>
      <c r="K58" s="250"/>
      <c r="L58" s="267"/>
      <c r="M58" s="243"/>
      <c r="N58" s="268"/>
      <c r="O58" s="25" t="s">
        <v>18</v>
      </c>
      <c r="P58" s="32"/>
      <c r="Q58" s="32"/>
      <c r="R58" s="20"/>
      <c r="S58" s="79"/>
      <c r="T58" s="191"/>
      <c r="U58" s="192"/>
      <c r="V58" s="192"/>
      <c r="W58" s="192"/>
      <c r="X58" s="192"/>
      <c r="Y58" s="192"/>
      <c r="Z58" s="193"/>
      <c r="AA58" s="191"/>
      <c r="AB58" s="192"/>
      <c r="AC58" s="192"/>
      <c r="AD58" s="192"/>
      <c r="AE58" s="192"/>
      <c r="AF58" s="192"/>
      <c r="AG58" s="193"/>
      <c r="AH58" s="191"/>
      <c r="AI58" s="192"/>
      <c r="AJ58" s="192"/>
      <c r="AK58" s="192"/>
      <c r="AL58" s="192"/>
      <c r="AM58" s="192"/>
      <c r="AN58" s="193"/>
      <c r="AO58" s="191"/>
      <c r="AP58" s="192"/>
      <c r="AQ58" s="192"/>
      <c r="AR58" s="192"/>
      <c r="AS58" s="192"/>
      <c r="AT58" s="192"/>
      <c r="AU58" s="193"/>
      <c r="AV58" s="191"/>
      <c r="AW58" s="192"/>
      <c r="AX58" s="199"/>
      <c r="AY58" s="274"/>
      <c r="AZ58" s="275"/>
      <c r="BA58" s="276"/>
      <c r="BB58" s="277"/>
      <c r="BC58" s="242"/>
      <c r="BD58" s="243"/>
      <c r="BE58" s="243"/>
      <c r="BF58" s="243"/>
      <c r="BG58" s="244"/>
    </row>
    <row r="59" spans="2:59" ht="20.25" customHeight="1" x14ac:dyDescent="0.4">
      <c r="B59" s="69">
        <f>B56+1</f>
        <v>14</v>
      </c>
      <c r="C59" s="248"/>
      <c r="D59" s="249"/>
      <c r="E59" s="250"/>
      <c r="F59" s="188"/>
      <c r="G59" s="265"/>
      <c r="H59" s="251"/>
      <c r="I59" s="249"/>
      <c r="J59" s="249"/>
      <c r="K59" s="250"/>
      <c r="L59" s="269"/>
      <c r="M59" s="246"/>
      <c r="N59" s="270"/>
      <c r="O59" s="27" t="s">
        <v>86</v>
      </c>
      <c r="P59" s="28"/>
      <c r="Q59" s="28"/>
      <c r="R59" s="23"/>
      <c r="S59" s="74"/>
      <c r="T59" s="163" t="str">
        <f>IF(T58="","",VLOOKUP(T58,'シフト記号表（勤務時間帯）'!$C$5:$W$46,21,FALSE))</f>
        <v/>
      </c>
      <c r="U59" s="164" t="str">
        <f>IF(U58="","",VLOOKUP(U58,'シフト記号表（勤務時間帯）'!$C$5:$W$46,21,FALSE))</f>
        <v/>
      </c>
      <c r="V59" s="164" t="str">
        <f>IF(V58="","",VLOOKUP(V58,'シフト記号表（勤務時間帯）'!$C$5:$W$46,21,FALSE))</f>
        <v/>
      </c>
      <c r="W59" s="164" t="str">
        <f>IF(W58="","",VLOOKUP(W58,'シフト記号表（勤務時間帯）'!$C$5:$W$46,21,FALSE))</f>
        <v/>
      </c>
      <c r="X59" s="164" t="str">
        <f>IF(X58="","",VLOOKUP(X58,'シフト記号表（勤務時間帯）'!$C$5:$W$46,21,FALSE))</f>
        <v/>
      </c>
      <c r="Y59" s="164" t="str">
        <f>IF(Y58="","",VLOOKUP(Y58,'シフト記号表（勤務時間帯）'!$C$5:$W$46,21,FALSE))</f>
        <v/>
      </c>
      <c r="Z59" s="165" t="str">
        <f>IF(Z58="","",VLOOKUP(Z58,'シフト記号表（勤務時間帯）'!$C$5:$W$46,21,FALSE))</f>
        <v/>
      </c>
      <c r="AA59" s="163" t="str">
        <f>IF(AA58="","",VLOOKUP(AA58,'シフト記号表（勤務時間帯）'!$C$5:$W$46,21,FALSE))</f>
        <v/>
      </c>
      <c r="AB59" s="164" t="str">
        <f>IF(AB58="","",VLOOKUP(AB58,'シフト記号表（勤務時間帯）'!$C$5:$W$46,21,FALSE))</f>
        <v/>
      </c>
      <c r="AC59" s="164" t="str">
        <f>IF(AC58="","",VLOOKUP(AC58,'シフト記号表（勤務時間帯）'!$C$5:$W$46,21,FALSE))</f>
        <v/>
      </c>
      <c r="AD59" s="164" t="str">
        <f>IF(AD58="","",VLOOKUP(AD58,'シフト記号表（勤務時間帯）'!$C$5:$W$46,21,FALSE))</f>
        <v/>
      </c>
      <c r="AE59" s="164" t="str">
        <f>IF(AE58="","",VLOOKUP(AE58,'シフト記号表（勤務時間帯）'!$C$5:$W$46,21,FALSE))</f>
        <v/>
      </c>
      <c r="AF59" s="164" t="str">
        <f>IF(AF58="","",VLOOKUP(AF58,'シフト記号表（勤務時間帯）'!$C$5:$W$46,21,FALSE))</f>
        <v/>
      </c>
      <c r="AG59" s="165" t="str">
        <f>IF(AG58="","",VLOOKUP(AG58,'シフト記号表（勤務時間帯）'!$C$5:$W$46,21,FALSE))</f>
        <v/>
      </c>
      <c r="AH59" s="163" t="str">
        <f>IF(AH58="","",VLOOKUP(AH58,'シフト記号表（勤務時間帯）'!$C$5:$W$46,21,FALSE))</f>
        <v/>
      </c>
      <c r="AI59" s="164" t="str">
        <f>IF(AI58="","",VLOOKUP(AI58,'シフト記号表（勤務時間帯）'!$C$5:$W$46,21,FALSE))</f>
        <v/>
      </c>
      <c r="AJ59" s="164" t="str">
        <f>IF(AJ58="","",VLOOKUP(AJ58,'シフト記号表（勤務時間帯）'!$C$5:$W$46,21,FALSE))</f>
        <v/>
      </c>
      <c r="AK59" s="164" t="str">
        <f>IF(AK58="","",VLOOKUP(AK58,'シフト記号表（勤務時間帯）'!$C$5:$W$46,21,FALSE))</f>
        <v/>
      </c>
      <c r="AL59" s="164" t="str">
        <f>IF(AL58="","",VLOOKUP(AL58,'シフト記号表（勤務時間帯）'!$C$5:$W$46,21,FALSE))</f>
        <v/>
      </c>
      <c r="AM59" s="164" t="str">
        <f>IF(AM58="","",VLOOKUP(AM58,'シフト記号表（勤務時間帯）'!$C$5:$W$46,21,FALSE))</f>
        <v/>
      </c>
      <c r="AN59" s="165" t="str">
        <f>IF(AN58="","",VLOOKUP(AN58,'シフト記号表（勤務時間帯）'!$C$5:$W$46,21,FALSE))</f>
        <v/>
      </c>
      <c r="AO59" s="163" t="str">
        <f>IF(AO58="","",VLOOKUP(AO58,'シフト記号表（勤務時間帯）'!$C$5:$W$46,21,FALSE))</f>
        <v/>
      </c>
      <c r="AP59" s="164" t="str">
        <f>IF(AP58="","",VLOOKUP(AP58,'シフト記号表（勤務時間帯）'!$C$5:$W$46,21,FALSE))</f>
        <v/>
      </c>
      <c r="AQ59" s="164" t="str">
        <f>IF(AQ58="","",VLOOKUP(AQ58,'シフト記号表（勤務時間帯）'!$C$5:$W$46,21,FALSE))</f>
        <v/>
      </c>
      <c r="AR59" s="164" t="str">
        <f>IF(AR58="","",VLOOKUP(AR58,'シフト記号表（勤務時間帯）'!$C$5:$W$46,21,FALSE))</f>
        <v/>
      </c>
      <c r="AS59" s="164" t="str">
        <f>IF(AS58="","",VLOOKUP(AS58,'シフト記号表（勤務時間帯）'!$C$5:$W$46,21,FALSE))</f>
        <v/>
      </c>
      <c r="AT59" s="164" t="str">
        <f>IF(AT58="","",VLOOKUP(AT58,'シフト記号表（勤務時間帯）'!$C$5:$W$46,21,FALSE))</f>
        <v/>
      </c>
      <c r="AU59" s="165" t="str">
        <f>IF(AU58="","",VLOOKUP(AU58,'シフト記号表（勤務時間帯）'!$C$5:$W$46,21,FALSE))</f>
        <v/>
      </c>
      <c r="AV59" s="163" t="str">
        <f>IF(AV58="","",VLOOKUP(AV58,'シフト記号表（勤務時間帯）'!$C$5:$W$46,21,FALSE))</f>
        <v/>
      </c>
      <c r="AW59" s="164" t="str">
        <f>IF(AW58="","",VLOOKUP(AW58,'シフト記号表（勤務時間帯）'!$C$5:$W$46,21,FALSE))</f>
        <v/>
      </c>
      <c r="AX59" s="166" t="str">
        <f>IF(AX58="","",VLOOKUP(AX58,'シフト記号表（勤務時間帯）'!$C$5:$W$46,21,FALSE))</f>
        <v/>
      </c>
      <c r="AY59" s="252">
        <f>IF($BB$3="計画",SUM(T59:AU59),IF($BB$3="実績",SUM(T59:AX59),""))</f>
        <v>0</v>
      </c>
      <c r="AZ59" s="253"/>
      <c r="BA59" s="254">
        <f>IF($BB$3="計画",AY59/4,IF($BB$3="実績",(AY59/($BB$7/7)),""))</f>
        <v>0</v>
      </c>
      <c r="BB59" s="255"/>
      <c r="BC59" s="245"/>
      <c r="BD59" s="246"/>
      <c r="BE59" s="246"/>
      <c r="BF59" s="246"/>
      <c r="BG59" s="247"/>
    </row>
    <row r="60" spans="2:59" ht="20.25" customHeight="1" x14ac:dyDescent="0.4">
      <c r="B60" s="70"/>
      <c r="C60" s="285"/>
      <c r="D60" s="286"/>
      <c r="E60" s="287"/>
      <c r="F60" s="189">
        <f>C59</f>
        <v>0</v>
      </c>
      <c r="G60" s="289"/>
      <c r="H60" s="288"/>
      <c r="I60" s="286"/>
      <c r="J60" s="286"/>
      <c r="K60" s="287"/>
      <c r="L60" s="290"/>
      <c r="M60" s="283"/>
      <c r="N60" s="291"/>
      <c r="O60" s="58" t="s">
        <v>87</v>
      </c>
      <c r="P60" s="59"/>
      <c r="Q60" s="59"/>
      <c r="R60" s="60"/>
      <c r="S60" s="80"/>
      <c r="T60" s="167" t="str">
        <f>IF(T58="","",VLOOKUP(T58,'シフト記号表（勤務時間帯）'!$C$5:$Y$46,23,FALSE))</f>
        <v/>
      </c>
      <c r="U60" s="168" t="str">
        <f>IF(U58="","",VLOOKUP(U58,'シフト記号表（勤務時間帯）'!$C$5:$Y$46,23,FALSE))</f>
        <v/>
      </c>
      <c r="V60" s="168" t="str">
        <f>IF(V58="","",VLOOKUP(V58,'シフト記号表（勤務時間帯）'!$C$5:$Y$46,23,FALSE))</f>
        <v/>
      </c>
      <c r="W60" s="168" t="str">
        <f>IF(W58="","",VLOOKUP(W58,'シフト記号表（勤務時間帯）'!$C$5:$Y$46,23,FALSE))</f>
        <v/>
      </c>
      <c r="X60" s="168" t="str">
        <f>IF(X58="","",VLOOKUP(X58,'シフト記号表（勤務時間帯）'!$C$5:$Y$46,23,FALSE))</f>
        <v/>
      </c>
      <c r="Y60" s="168" t="str">
        <f>IF(Y58="","",VLOOKUP(Y58,'シフト記号表（勤務時間帯）'!$C$5:$Y$46,23,FALSE))</f>
        <v/>
      </c>
      <c r="Z60" s="169" t="str">
        <f>IF(Z58="","",VLOOKUP(Z58,'シフト記号表（勤務時間帯）'!$C$5:$Y$46,23,FALSE))</f>
        <v/>
      </c>
      <c r="AA60" s="167" t="str">
        <f>IF(AA58="","",VLOOKUP(AA58,'シフト記号表（勤務時間帯）'!$C$5:$Y$46,23,FALSE))</f>
        <v/>
      </c>
      <c r="AB60" s="168" t="str">
        <f>IF(AB58="","",VLOOKUP(AB58,'シフト記号表（勤務時間帯）'!$C$5:$Y$46,23,FALSE))</f>
        <v/>
      </c>
      <c r="AC60" s="168" t="str">
        <f>IF(AC58="","",VLOOKUP(AC58,'シフト記号表（勤務時間帯）'!$C$5:$Y$46,23,FALSE))</f>
        <v/>
      </c>
      <c r="AD60" s="168" t="str">
        <f>IF(AD58="","",VLOOKUP(AD58,'シフト記号表（勤務時間帯）'!$C$5:$Y$46,23,FALSE))</f>
        <v/>
      </c>
      <c r="AE60" s="168" t="str">
        <f>IF(AE58="","",VLOOKUP(AE58,'シフト記号表（勤務時間帯）'!$C$5:$Y$46,23,FALSE))</f>
        <v/>
      </c>
      <c r="AF60" s="168" t="str">
        <f>IF(AF58="","",VLOOKUP(AF58,'シフト記号表（勤務時間帯）'!$C$5:$Y$46,23,FALSE))</f>
        <v/>
      </c>
      <c r="AG60" s="169" t="str">
        <f>IF(AG58="","",VLOOKUP(AG58,'シフト記号表（勤務時間帯）'!$C$5:$Y$46,23,FALSE))</f>
        <v/>
      </c>
      <c r="AH60" s="167" t="str">
        <f>IF(AH58="","",VLOOKUP(AH58,'シフト記号表（勤務時間帯）'!$C$5:$Y$46,23,FALSE))</f>
        <v/>
      </c>
      <c r="AI60" s="168" t="str">
        <f>IF(AI58="","",VLOOKUP(AI58,'シフト記号表（勤務時間帯）'!$C$5:$Y$46,23,FALSE))</f>
        <v/>
      </c>
      <c r="AJ60" s="168" t="str">
        <f>IF(AJ58="","",VLOOKUP(AJ58,'シフト記号表（勤務時間帯）'!$C$5:$Y$46,23,FALSE))</f>
        <v/>
      </c>
      <c r="AK60" s="168" t="str">
        <f>IF(AK58="","",VLOOKUP(AK58,'シフト記号表（勤務時間帯）'!$C$5:$Y$46,23,FALSE))</f>
        <v/>
      </c>
      <c r="AL60" s="168" t="str">
        <f>IF(AL58="","",VLOOKUP(AL58,'シフト記号表（勤務時間帯）'!$C$5:$Y$46,23,FALSE))</f>
        <v/>
      </c>
      <c r="AM60" s="168" t="str">
        <f>IF(AM58="","",VLOOKUP(AM58,'シフト記号表（勤務時間帯）'!$C$5:$Y$46,23,FALSE))</f>
        <v/>
      </c>
      <c r="AN60" s="169" t="str">
        <f>IF(AN58="","",VLOOKUP(AN58,'シフト記号表（勤務時間帯）'!$C$5:$Y$46,23,FALSE))</f>
        <v/>
      </c>
      <c r="AO60" s="167" t="str">
        <f>IF(AO58="","",VLOOKUP(AO58,'シフト記号表（勤務時間帯）'!$C$5:$Y$46,23,FALSE))</f>
        <v/>
      </c>
      <c r="AP60" s="168" t="str">
        <f>IF(AP58="","",VLOOKUP(AP58,'シフト記号表（勤務時間帯）'!$C$5:$Y$46,23,FALSE))</f>
        <v/>
      </c>
      <c r="AQ60" s="168" t="str">
        <f>IF(AQ58="","",VLOOKUP(AQ58,'シフト記号表（勤務時間帯）'!$C$5:$Y$46,23,FALSE))</f>
        <v/>
      </c>
      <c r="AR60" s="168" t="str">
        <f>IF(AR58="","",VLOOKUP(AR58,'シフト記号表（勤務時間帯）'!$C$5:$Y$46,23,FALSE))</f>
        <v/>
      </c>
      <c r="AS60" s="168" t="str">
        <f>IF(AS58="","",VLOOKUP(AS58,'シフト記号表（勤務時間帯）'!$C$5:$Y$46,23,FALSE))</f>
        <v/>
      </c>
      <c r="AT60" s="168" t="str">
        <f>IF(AT58="","",VLOOKUP(AT58,'シフト記号表（勤務時間帯）'!$C$5:$Y$46,23,FALSE))</f>
        <v/>
      </c>
      <c r="AU60" s="169" t="str">
        <f>IF(AU58="","",VLOOKUP(AU58,'シフト記号表（勤務時間帯）'!$C$5:$Y$46,23,FALSE))</f>
        <v/>
      </c>
      <c r="AV60" s="167" t="str">
        <f>IF(AV58="","",VLOOKUP(AV58,'シフト記号表（勤務時間帯）'!$C$5:$Y$46,23,FALSE))</f>
        <v/>
      </c>
      <c r="AW60" s="168" t="str">
        <f>IF(AW58="","",VLOOKUP(AW58,'シフト記号表（勤務時間帯）'!$C$5:$Y$46,23,FALSE))</f>
        <v/>
      </c>
      <c r="AX60" s="170" t="str">
        <f>IF(AX58="","",VLOOKUP(AX58,'シフト記号表（勤務時間帯）'!$C$5:$Y$46,23,FALSE))</f>
        <v/>
      </c>
      <c r="AY60" s="260">
        <f>IF($BB$3="計画",SUM(T60:AU60),IF($BB$3="実績",SUM(T60:AX60),""))</f>
        <v>0</v>
      </c>
      <c r="AZ60" s="261"/>
      <c r="BA60" s="262">
        <f>IF($BB$3="計画",AY60/4,IF($BB$3="実績",(AY60/($BB$7/7)),""))</f>
        <v>0</v>
      </c>
      <c r="BB60" s="263"/>
      <c r="BC60" s="282"/>
      <c r="BD60" s="283"/>
      <c r="BE60" s="283"/>
      <c r="BF60" s="283"/>
      <c r="BG60" s="284"/>
    </row>
    <row r="61" spans="2:59" ht="20.25" customHeight="1" x14ac:dyDescent="0.4">
      <c r="B61" s="71"/>
      <c r="C61" s="248"/>
      <c r="D61" s="249"/>
      <c r="E61" s="250"/>
      <c r="F61" s="188"/>
      <c r="G61" s="264"/>
      <c r="H61" s="251"/>
      <c r="I61" s="249"/>
      <c r="J61" s="249"/>
      <c r="K61" s="250"/>
      <c r="L61" s="267"/>
      <c r="M61" s="243"/>
      <c r="N61" s="268"/>
      <c r="O61" s="25" t="s">
        <v>18</v>
      </c>
      <c r="P61" s="32"/>
      <c r="Q61" s="32"/>
      <c r="R61" s="20"/>
      <c r="S61" s="79"/>
      <c r="T61" s="191"/>
      <c r="U61" s="192"/>
      <c r="V61" s="192"/>
      <c r="W61" s="192"/>
      <c r="X61" s="192"/>
      <c r="Y61" s="192"/>
      <c r="Z61" s="193"/>
      <c r="AA61" s="191"/>
      <c r="AB61" s="192"/>
      <c r="AC61" s="192"/>
      <c r="AD61" s="192"/>
      <c r="AE61" s="192"/>
      <c r="AF61" s="192"/>
      <c r="AG61" s="193"/>
      <c r="AH61" s="191"/>
      <c r="AI61" s="192"/>
      <c r="AJ61" s="192"/>
      <c r="AK61" s="192"/>
      <c r="AL61" s="192"/>
      <c r="AM61" s="192"/>
      <c r="AN61" s="193"/>
      <c r="AO61" s="191"/>
      <c r="AP61" s="192"/>
      <c r="AQ61" s="192"/>
      <c r="AR61" s="192"/>
      <c r="AS61" s="192"/>
      <c r="AT61" s="192"/>
      <c r="AU61" s="193"/>
      <c r="AV61" s="191"/>
      <c r="AW61" s="192"/>
      <c r="AX61" s="199"/>
      <c r="AY61" s="274"/>
      <c r="AZ61" s="275"/>
      <c r="BA61" s="276"/>
      <c r="BB61" s="277"/>
      <c r="BC61" s="242"/>
      <c r="BD61" s="243"/>
      <c r="BE61" s="243"/>
      <c r="BF61" s="243"/>
      <c r="BG61" s="244"/>
    </row>
    <row r="62" spans="2:59" ht="20.25" customHeight="1" x14ac:dyDescent="0.4">
      <c r="B62" s="69">
        <f>B59+1</f>
        <v>15</v>
      </c>
      <c r="C62" s="248"/>
      <c r="D62" s="249"/>
      <c r="E62" s="250"/>
      <c r="F62" s="188"/>
      <c r="G62" s="265"/>
      <c r="H62" s="251"/>
      <c r="I62" s="249"/>
      <c r="J62" s="249"/>
      <c r="K62" s="250"/>
      <c r="L62" s="269"/>
      <c r="M62" s="246"/>
      <c r="N62" s="270"/>
      <c r="O62" s="27" t="s">
        <v>86</v>
      </c>
      <c r="P62" s="28"/>
      <c r="Q62" s="28"/>
      <c r="R62" s="23"/>
      <c r="S62" s="74"/>
      <c r="T62" s="163" t="str">
        <f>IF(T61="","",VLOOKUP(T61,'シフト記号表（勤務時間帯）'!$C$5:$W$46,21,FALSE))</f>
        <v/>
      </c>
      <c r="U62" s="164" t="str">
        <f>IF(U61="","",VLOOKUP(U61,'シフト記号表（勤務時間帯）'!$C$5:$W$46,21,FALSE))</f>
        <v/>
      </c>
      <c r="V62" s="164" t="str">
        <f>IF(V61="","",VLOOKUP(V61,'シフト記号表（勤務時間帯）'!$C$5:$W$46,21,FALSE))</f>
        <v/>
      </c>
      <c r="W62" s="164" t="str">
        <f>IF(W61="","",VLOOKUP(W61,'シフト記号表（勤務時間帯）'!$C$5:$W$46,21,FALSE))</f>
        <v/>
      </c>
      <c r="X62" s="164" t="str">
        <f>IF(X61="","",VLOOKUP(X61,'シフト記号表（勤務時間帯）'!$C$5:$W$46,21,FALSE))</f>
        <v/>
      </c>
      <c r="Y62" s="164" t="str">
        <f>IF(Y61="","",VLOOKUP(Y61,'シフト記号表（勤務時間帯）'!$C$5:$W$46,21,FALSE))</f>
        <v/>
      </c>
      <c r="Z62" s="165" t="str">
        <f>IF(Z61="","",VLOOKUP(Z61,'シフト記号表（勤務時間帯）'!$C$5:$W$46,21,FALSE))</f>
        <v/>
      </c>
      <c r="AA62" s="163" t="str">
        <f>IF(AA61="","",VLOOKUP(AA61,'シフト記号表（勤務時間帯）'!$C$5:$W$46,21,FALSE))</f>
        <v/>
      </c>
      <c r="AB62" s="164" t="str">
        <f>IF(AB61="","",VLOOKUP(AB61,'シフト記号表（勤務時間帯）'!$C$5:$W$46,21,FALSE))</f>
        <v/>
      </c>
      <c r="AC62" s="164" t="str">
        <f>IF(AC61="","",VLOOKUP(AC61,'シフト記号表（勤務時間帯）'!$C$5:$W$46,21,FALSE))</f>
        <v/>
      </c>
      <c r="AD62" s="164" t="str">
        <f>IF(AD61="","",VLOOKUP(AD61,'シフト記号表（勤務時間帯）'!$C$5:$W$46,21,FALSE))</f>
        <v/>
      </c>
      <c r="AE62" s="164" t="str">
        <f>IF(AE61="","",VLOOKUP(AE61,'シフト記号表（勤務時間帯）'!$C$5:$W$46,21,FALSE))</f>
        <v/>
      </c>
      <c r="AF62" s="164" t="str">
        <f>IF(AF61="","",VLOOKUP(AF61,'シフト記号表（勤務時間帯）'!$C$5:$W$46,21,FALSE))</f>
        <v/>
      </c>
      <c r="AG62" s="165" t="str">
        <f>IF(AG61="","",VLOOKUP(AG61,'シフト記号表（勤務時間帯）'!$C$5:$W$46,21,FALSE))</f>
        <v/>
      </c>
      <c r="AH62" s="163" t="str">
        <f>IF(AH61="","",VLOOKUP(AH61,'シフト記号表（勤務時間帯）'!$C$5:$W$46,21,FALSE))</f>
        <v/>
      </c>
      <c r="AI62" s="164" t="str">
        <f>IF(AI61="","",VLOOKUP(AI61,'シフト記号表（勤務時間帯）'!$C$5:$W$46,21,FALSE))</f>
        <v/>
      </c>
      <c r="AJ62" s="164" t="str">
        <f>IF(AJ61="","",VLOOKUP(AJ61,'シフト記号表（勤務時間帯）'!$C$5:$W$46,21,FALSE))</f>
        <v/>
      </c>
      <c r="AK62" s="164" t="str">
        <f>IF(AK61="","",VLOOKUP(AK61,'シフト記号表（勤務時間帯）'!$C$5:$W$46,21,FALSE))</f>
        <v/>
      </c>
      <c r="AL62" s="164" t="str">
        <f>IF(AL61="","",VLOOKUP(AL61,'シフト記号表（勤務時間帯）'!$C$5:$W$46,21,FALSE))</f>
        <v/>
      </c>
      <c r="AM62" s="164" t="str">
        <f>IF(AM61="","",VLOOKUP(AM61,'シフト記号表（勤務時間帯）'!$C$5:$W$46,21,FALSE))</f>
        <v/>
      </c>
      <c r="AN62" s="165" t="str">
        <f>IF(AN61="","",VLOOKUP(AN61,'シフト記号表（勤務時間帯）'!$C$5:$W$46,21,FALSE))</f>
        <v/>
      </c>
      <c r="AO62" s="163" t="str">
        <f>IF(AO61="","",VLOOKUP(AO61,'シフト記号表（勤務時間帯）'!$C$5:$W$46,21,FALSE))</f>
        <v/>
      </c>
      <c r="AP62" s="164" t="str">
        <f>IF(AP61="","",VLOOKUP(AP61,'シフト記号表（勤務時間帯）'!$C$5:$W$46,21,FALSE))</f>
        <v/>
      </c>
      <c r="AQ62" s="164" t="str">
        <f>IF(AQ61="","",VLOOKUP(AQ61,'シフト記号表（勤務時間帯）'!$C$5:$W$46,21,FALSE))</f>
        <v/>
      </c>
      <c r="AR62" s="164" t="str">
        <f>IF(AR61="","",VLOOKUP(AR61,'シフト記号表（勤務時間帯）'!$C$5:$W$46,21,FALSE))</f>
        <v/>
      </c>
      <c r="AS62" s="164" t="str">
        <f>IF(AS61="","",VLOOKUP(AS61,'シフト記号表（勤務時間帯）'!$C$5:$W$46,21,FALSE))</f>
        <v/>
      </c>
      <c r="AT62" s="164" t="str">
        <f>IF(AT61="","",VLOOKUP(AT61,'シフト記号表（勤務時間帯）'!$C$5:$W$46,21,FALSE))</f>
        <v/>
      </c>
      <c r="AU62" s="165" t="str">
        <f>IF(AU61="","",VLOOKUP(AU61,'シフト記号表（勤務時間帯）'!$C$5:$W$46,21,FALSE))</f>
        <v/>
      </c>
      <c r="AV62" s="163" t="str">
        <f>IF(AV61="","",VLOOKUP(AV61,'シフト記号表（勤務時間帯）'!$C$5:$W$46,21,FALSE))</f>
        <v/>
      </c>
      <c r="AW62" s="164" t="str">
        <f>IF(AW61="","",VLOOKUP(AW61,'シフト記号表（勤務時間帯）'!$C$5:$W$46,21,FALSE))</f>
        <v/>
      </c>
      <c r="AX62" s="166" t="str">
        <f>IF(AX61="","",VLOOKUP(AX61,'シフト記号表（勤務時間帯）'!$C$5:$W$46,21,FALSE))</f>
        <v/>
      </c>
      <c r="AY62" s="252">
        <f>IF($BB$3="計画",SUM(T62:AU62),IF($BB$3="実績",SUM(T62:AX62),""))</f>
        <v>0</v>
      </c>
      <c r="AZ62" s="253"/>
      <c r="BA62" s="254">
        <f>IF($BB$3="計画",AY62/4,IF($BB$3="実績",(AY62/($BB$7/7)),""))</f>
        <v>0</v>
      </c>
      <c r="BB62" s="255"/>
      <c r="BC62" s="245"/>
      <c r="BD62" s="246"/>
      <c r="BE62" s="246"/>
      <c r="BF62" s="246"/>
      <c r="BG62" s="247"/>
    </row>
    <row r="63" spans="2:59" ht="20.25" customHeight="1" x14ac:dyDescent="0.4">
      <c r="B63" s="70"/>
      <c r="C63" s="285"/>
      <c r="D63" s="286"/>
      <c r="E63" s="287"/>
      <c r="F63" s="189">
        <f>C62</f>
        <v>0</v>
      </c>
      <c r="G63" s="289"/>
      <c r="H63" s="288"/>
      <c r="I63" s="286"/>
      <c r="J63" s="286"/>
      <c r="K63" s="287"/>
      <c r="L63" s="290"/>
      <c r="M63" s="283"/>
      <c r="N63" s="291"/>
      <c r="O63" s="58" t="s">
        <v>87</v>
      </c>
      <c r="P63" s="59"/>
      <c r="Q63" s="59"/>
      <c r="R63" s="60"/>
      <c r="S63" s="80"/>
      <c r="T63" s="167" t="str">
        <f>IF(T61="","",VLOOKUP(T61,'シフト記号表（勤務時間帯）'!$C$5:$Y$46,23,FALSE))</f>
        <v/>
      </c>
      <c r="U63" s="168" t="str">
        <f>IF(U61="","",VLOOKUP(U61,'シフト記号表（勤務時間帯）'!$C$5:$Y$46,23,FALSE))</f>
        <v/>
      </c>
      <c r="V63" s="168" t="str">
        <f>IF(V61="","",VLOOKUP(V61,'シフト記号表（勤務時間帯）'!$C$5:$Y$46,23,FALSE))</f>
        <v/>
      </c>
      <c r="W63" s="168" t="str">
        <f>IF(W61="","",VLOOKUP(W61,'シフト記号表（勤務時間帯）'!$C$5:$Y$46,23,FALSE))</f>
        <v/>
      </c>
      <c r="X63" s="168" t="str">
        <f>IF(X61="","",VLOOKUP(X61,'シフト記号表（勤務時間帯）'!$C$5:$Y$46,23,FALSE))</f>
        <v/>
      </c>
      <c r="Y63" s="168" t="str">
        <f>IF(Y61="","",VLOOKUP(Y61,'シフト記号表（勤務時間帯）'!$C$5:$Y$46,23,FALSE))</f>
        <v/>
      </c>
      <c r="Z63" s="169" t="str">
        <f>IF(Z61="","",VLOOKUP(Z61,'シフト記号表（勤務時間帯）'!$C$5:$Y$46,23,FALSE))</f>
        <v/>
      </c>
      <c r="AA63" s="167" t="str">
        <f>IF(AA61="","",VLOOKUP(AA61,'シフト記号表（勤務時間帯）'!$C$5:$Y$46,23,FALSE))</f>
        <v/>
      </c>
      <c r="AB63" s="168" t="str">
        <f>IF(AB61="","",VLOOKUP(AB61,'シフト記号表（勤務時間帯）'!$C$5:$Y$46,23,FALSE))</f>
        <v/>
      </c>
      <c r="AC63" s="168" t="str">
        <f>IF(AC61="","",VLOOKUP(AC61,'シフト記号表（勤務時間帯）'!$C$5:$Y$46,23,FALSE))</f>
        <v/>
      </c>
      <c r="AD63" s="168" t="str">
        <f>IF(AD61="","",VLOOKUP(AD61,'シフト記号表（勤務時間帯）'!$C$5:$Y$46,23,FALSE))</f>
        <v/>
      </c>
      <c r="AE63" s="168" t="str">
        <f>IF(AE61="","",VLOOKUP(AE61,'シフト記号表（勤務時間帯）'!$C$5:$Y$46,23,FALSE))</f>
        <v/>
      </c>
      <c r="AF63" s="168" t="str">
        <f>IF(AF61="","",VLOOKUP(AF61,'シフト記号表（勤務時間帯）'!$C$5:$Y$46,23,FALSE))</f>
        <v/>
      </c>
      <c r="AG63" s="169" t="str">
        <f>IF(AG61="","",VLOOKUP(AG61,'シフト記号表（勤務時間帯）'!$C$5:$Y$46,23,FALSE))</f>
        <v/>
      </c>
      <c r="AH63" s="167" t="str">
        <f>IF(AH61="","",VLOOKUP(AH61,'シフト記号表（勤務時間帯）'!$C$5:$Y$46,23,FALSE))</f>
        <v/>
      </c>
      <c r="AI63" s="168" t="str">
        <f>IF(AI61="","",VLOOKUP(AI61,'シフト記号表（勤務時間帯）'!$C$5:$Y$46,23,FALSE))</f>
        <v/>
      </c>
      <c r="AJ63" s="168" t="str">
        <f>IF(AJ61="","",VLOOKUP(AJ61,'シフト記号表（勤務時間帯）'!$C$5:$Y$46,23,FALSE))</f>
        <v/>
      </c>
      <c r="AK63" s="168" t="str">
        <f>IF(AK61="","",VLOOKUP(AK61,'シフト記号表（勤務時間帯）'!$C$5:$Y$46,23,FALSE))</f>
        <v/>
      </c>
      <c r="AL63" s="168" t="str">
        <f>IF(AL61="","",VLOOKUP(AL61,'シフト記号表（勤務時間帯）'!$C$5:$Y$46,23,FALSE))</f>
        <v/>
      </c>
      <c r="AM63" s="168" t="str">
        <f>IF(AM61="","",VLOOKUP(AM61,'シフト記号表（勤務時間帯）'!$C$5:$Y$46,23,FALSE))</f>
        <v/>
      </c>
      <c r="AN63" s="169" t="str">
        <f>IF(AN61="","",VLOOKUP(AN61,'シフト記号表（勤務時間帯）'!$C$5:$Y$46,23,FALSE))</f>
        <v/>
      </c>
      <c r="AO63" s="167" t="str">
        <f>IF(AO61="","",VLOOKUP(AO61,'シフト記号表（勤務時間帯）'!$C$5:$Y$46,23,FALSE))</f>
        <v/>
      </c>
      <c r="AP63" s="168" t="str">
        <f>IF(AP61="","",VLOOKUP(AP61,'シフト記号表（勤務時間帯）'!$C$5:$Y$46,23,FALSE))</f>
        <v/>
      </c>
      <c r="AQ63" s="168" t="str">
        <f>IF(AQ61="","",VLOOKUP(AQ61,'シフト記号表（勤務時間帯）'!$C$5:$Y$46,23,FALSE))</f>
        <v/>
      </c>
      <c r="AR63" s="168" t="str">
        <f>IF(AR61="","",VLOOKUP(AR61,'シフト記号表（勤務時間帯）'!$C$5:$Y$46,23,FALSE))</f>
        <v/>
      </c>
      <c r="AS63" s="168" t="str">
        <f>IF(AS61="","",VLOOKUP(AS61,'シフト記号表（勤務時間帯）'!$C$5:$Y$46,23,FALSE))</f>
        <v/>
      </c>
      <c r="AT63" s="168" t="str">
        <f>IF(AT61="","",VLOOKUP(AT61,'シフト記号表（勤務時間帯）'!$C$5:$Y$46,23,FALSE))</f>
        <v/>
      </c>
      <c r="AU63" s="169" t="str">
        <f>IF(AU61="","",VLOOKUP(AU61,'シフト記号表（勤務時間帯）'!$C$5:$Y$46,23,FALSE))</f>
        <v/>
      </c>
      <c r="AV63" s="167" t="str">
        <f>IF(AV61="","",VLOOKUP(AV61,'シフト記号表（勤務時間帯）'!$C$5:$Y$46,23,FALSE))</f>
        <v/>
      </c>
      <c r="AW63" s="168" t="str">
        <f>IF(AW61="","",VLOOKUP(AW61,'シフト記号表（勤務時間帯）'!$C$5:$Y$46,23,FALSE))</f>
        <v/>
      </c>
      <c r="AX63" s="170" t="str">
        <f>IF(AX61="","",VLOOKUP(AX61,'シフト記号表（勤務時間帯）'!$C$5:$Y$46,23,FALSE))</f>
        <v/>
      </c>
      <c r="AY63" s="260">
        <f>IF($BB$3="計画",SUM(T63:AU63),IF($BB$3="実績",SUM(T63:AX63),""))</f>
        <v>0</v>
      </c>
      <c r="AZ63" s="261"/>
      <c r="BA63" s="262">
        <f>IF($BB$3="計画",AY63/4,IF($BB$3="実績",(AY63/($BB$7/7)),""))</f>
        <v>0</v>
      </c>
      <c r="BB63" s="263"/>
      <c r="BC63" s="282"/>
      <c r="BD63" s="283"/>
      <c r="BE63" s="283"/>
      <c r="BF63" s="283"/>
      <c r="BG63" s="284"/>
    </row>
    <row r="64" spans="2:59" ht="20.25" customHeight="1" x14ac:dyDescent="0.4">
      <c r="B64" s="71"/>
      <c r="C64" s="248"/>
      <c r="D64" s="249"/>
      <c r="E64" s="250"/>
      <c r="F64" s="188"/>
      <c r="G64" s="264"/>
      <c r="H64" s="251"/>
      <c r="I64" s="249"/>
      <c r="J64" s="249"/>
      <c r="K64" s="250"/>
      <c r="L64" s="267"/>
      <c r="M64" s="243"/>
      <c r="N64" s="268"/>
      <c r="O64" s="61" t="s">
        <v>18</v>
      </c>
      <c r="P64" s="62"/>
      <c r="Q64" s="62"/>
      <c r="R64" s="63"/>
      <c r="S64" s="81"/>
      <c r="T64" s="191"/>
      <c r="U64" s="192"/>
      <c r="V64" s="192"/>
      <c r="W64" s="192"/>
      <c r="X64" s="192"/>
      <c r="Y64" s="192"/>
      <c r="Z64" s="193"/>
      <c r="AA64" s="191"/>
      <c r="AB64" s="192"/>
      <c r="AC64" s="192"/>
      <c r="AD64" s="192"/>
      <c r="AE64" s="192"/>
      <c r="AF64" s="192"/>
      <c r="AG64" s="193"/>
      <c r="AH64" s="191"/>
      <c r="AI64" s="192"/>
      <c r="AJ64" s="192"/>
      <c r="AK64" s="192"/>
      <c r="AL64" s="192"/>
      <c r="AM64" s="192"/>
      <c r="AN64" s="193"/>
      <c r="AO64" s="191"/>
      <c r="AP64" s="192"/>
      <c r="AQ64" s="192"/>
      <c r="AR64" s="192"/>
      <c r="AS64" s="192"/>
      <c r="AT64" s="192"/>
      <c r="AU64" s="193"/>
      <c r="AV64" s="191"/>
      <c r="AW64" s="192"/>
      <c r="AX64" s="199"/>
      <c r="AY64" s="274"/>
      <c r="AZ64" s="275"/>
      <c r="BA64" s="276"/>
      <c r="BB64" s="277"/>
      <c r="BC64" s="242"/>
      <c r="BD64" s="243"/>
      <c r="BE64" s="243"/>
      <c r="BF64" s="243"/>
      <c r="BG64" s="244"/>
    </row>
    <row r="65" spans="2:59" ht="20.25" customHeight="1" x14ac:dyDescent="0.4">
      <c r="B65" s="69">
        <f>B62+1</f>
        <v>16</v>
      </c>
      <c r="C65" s="248"/>
      <c r="D65" s="249"/>
      <c r="E65" s="250"/>
      <c r="F65" s="188"/>
      <c r="G65" s="265"/>
      <c r="H65" s="251"/>
      <c r="I65" s="249"/>
      <c r="J65" s="249"/>
      <c r="K65" s="250"/>
      <c r="L65" s="269"/>
      <c r="M65" s="246"/>
      <c r="N65" s="270"/>
      <c r="O65" s="27" t="s">
        <v>86</v>
      </c>
      <c r="P65" s="28"/>
      <c r="Q65" s="28"/>
      <c r="R65" s="23"/>
      <c r="S65" s="74"/>
      <c r="T65" s="163" t="str">
        <f>IF(T64="","",VLOOKUP(T64,'シフト記号表（勤務時間帯）'!$C$5:$W$46,21,FALSE))</f>
        <v/>
      </c>
      <c r="U65" s="164" t="str">
        <f>IF(U64="","",VLOOKUP(U64,'シフト記号表（勤務時間帯）'!$C$5:$W$46,21,FALSE))</f>
        <v/>
      </c>
      <c r="V65" s="164" t="str">
        <f>IF(V64="","",VLOOKUP(V64,'シフト記号表（勤務時間帯）'!$C$5:$W$46,21,FALSE))</f>
        <v/>
      </c>
      <c r="W65" s="164" t="str">
        <f>IF(W64="","",VLOOKUP(W64,'シフト記号表（勤務時間帯）'!$C$5:$W$46,21,FALSE))</f>
        <v/>
      </c>
      <c r="X65" s="164" t="str">
        <f>IF(X64="","",VLOOKUP(X64,'シフト記号表（勤務時間帯）'!$C$5:$W$46,21,FALSE))</f>
        <v/>
      </c>
      <c r="Y65" s="164" t="str">
        <f>IF(Y64="","",VLOOKUP(Y64,'シフト記号表（勤務時間帯）'!$C$5:$W$46,21,FALSE))</f>
        <v/>
      </c>
      <c r="Z65" s="165" t="str">
        <f>IF(Z64="","",VLOOKUP(Z64,'シフト記号表（勤務時間帯）'!$C$5:$W$46,21,FALSE))</f>
        <v/>
      </c>
      <c r="AA65" s="163" t="str">
        <f>IF(AA64="","",VLOOKUP(AA64,'シフト記号表（勤務時間帯）'!$C$5:$W$46,21,FALSE))</f>
        <v/>
      </c>
      <c r="AB65" s="164" t="str">
        <f>IF(AB64="","",VLOOKUP(AB64,'シフト記号表（勤務時間帯）'!$C$5:$W$46,21,FALSE))</f>
        <v/>
      </c>
      <c r="AC65" s="164" t="str">
        <f>IF(AC64="","",VLOOKUP(AC64,'シフト記号表（勤務時間帯）'!$C$5:$W$46,21,FALSE))</f>
        <v/>
      </c>
      <c r="AD65" s="164" t="str">
        <f>IF(AD64="","",VLOOKUP(AD64,'シフト記号表（勤務時間帯）'!$C$5:$W$46,21,FALSE))</f>
        <v/>
      </c>
      <c r="AE65" s="164" t="str">
        <f>IF(AE64="","",VLOOKUP(AE64,'シフト記号表（勤務時間帯）'!$C$5:$W$46,21,FALSE))</f>
        <v/>
      </c>
      <c r="AF65" s="164" t="str">
        <f>IF(AF64="","",VLOOKUP(AF64,'シフト記号表（勤務時間帯）'!$C$5:$W$46,21,FALSE))</f>
        <v/>
      </c>
      <c r="AG65" s="165" t="str">
        <f>IF(AG64="","",VLOOKUP(AG64,'シフト記号表（勤務時間帯）'!$C$5:$W$46,21,FALSE))</f>
        <v/>
      </c>
      <c r="AH65" s="163" t="str">
        <f>IF(AH64="","",VLOOKUP(AH64,'シフト記号表（勤務時間帯）'!$C$5:$W$46,21,FALSE))</f>
        <v/>
      </c>
      <c r="AI65" s="164" t="str">
        <f>IF(AI64="","",VLOOKUP(AI64,'シフト記号表（勤務時間帯）'!$C$5:$W$46,21,FALSE))</f>
        <v/>
      </c>
      <c r="AJ65" s="164" t="str">
        <f>IF(AJ64="","",VLOOKUP(AJ64,'シフト記号表（勤務時間帯）'!$C$5:$W$46,21,FALSE))</f>
        <v/>
      </c>
      <c r="AK65" s="164" t="str">
        <f>IF(AK64="","",VLOOKUP(AK64,'シフト記号表（勤務時間帯）'!$C$5:$W$46,21,FALSE))</f>
        <v/>
      </c>
      <c r="AL65" s="164" t="str">
        <f>IF(AL64="","",VLOOKUP(AL64,'シフト記号表（勤務時間帯）'!$C$5:$W$46,21,FALSE))</f>
        <v/>
      </c>
      <c r="AM65" s="164" t="str">
        <f>IF(AM64="","",VLOOKUP(AM64,'シフト記号表（勤務時間帯）'!$C$5:$W$46,21,FALSE))</f>
        <v/>
      </c>
      <c r="AN65" s="165" t="str">
        <f>IF(AN64="","",VLOOKUP(AN64,'シフト記号表（勤務時間帯）'!$C$5:$W$46,21,FALSE))</f>
        <v/>
      </c>
      <c r="AO65" s="163" t="str">
        <f>IF(AO64="","",VLOOKUP(AO64,'シフト記号表（勤務時間帯）'!$C$5:$W$46,21,FALSE))</f>
        <v/>
      </c>
      <c r="AP65" s="164" t="str">
        <f>IF(AP64="","",VLOOKUP(AP64,'シフト記号表（勤務時間帯）'!$C$5:$W$46,21,FALSE))</f>
        <v/>
      </c>
      <c r="AQ65" s="164" t="str">
        <f>IF(AQ64="","",VLOOKUP(AQ64,'シフト記号表（勤務時間帯）'!$C$5:$W$46,21,FALSE))</f>
        <v/>
      </c>
      <c r="AR65" s="164" t="str">
        <f>IF(AR64="","",VLOOKUP(AR64,'シフト記号表（勤務時間帯）'!$C$5:$W$46,21,FALSE))</f>
        <v/>
      </c>
      <c r="AS65" s="164" t="str">
        <f>IF(AS64="","",VLOOKUP(AS64,'シフト記号表（勤務時間帯）'!$C$5:$W$46,21,FALSE))</f>
        <v/>
      </c>
      <c r="AT65" s="164" t="str">
        <f>IF(AT64="","",VLOOKUP(AT64,'シフト記号表（勤務時間帯）'!$C$5:$W$46,21,FALSE))</f>
        <v/>
      </c>
      <c r="AU65" s="165" t="str">
        <f>IF(AU64="","",VLOOKUP(AU64,'シフト記号表（勤務時間帯）'!$C$5:$W$46,21,FALSE))</f>
        <v/>
      </c>
      <c r="AV65" s="163" t="str">
        <f>IF(AV64="","",VLOOKUP(AV64,'シフト記号表（勤務時間帯）'!$C$5:$W$46,21,FALSE))</f>
        <v/>
      </c>
      <c r="AW65" s="164" t="str">
        <f>IF(AW64="","",VLOOKUP(AW64,'シフト記号表（勤務時間帯）'!$C$5:$W$46,21,FALSE))</f>
        <v/>
      </c>
      <c r="AX65" s="166" t="str">
        <f>IF(AX64="","",VLOOKUP(AX64,'シフト記号表（勤務時間帯）'!$C$5:$W$46,21,FALSE))</f>
        <v/>
      </c>
      <c r="AY65" s="252">
        <f>IF($BB$3="計画",SUM(T65:AU65),IF($BB$3="実績",SUM(T65:AX65),""))</f>
        <v>0</v>
      </c>
      <c r="AZ65" s="253"/>
      <c r="BA65" s="254">
        <f>IF($BB$3="計画",AY65/4,IF($BB$3="実績",(AY65/($BB$7/7)),""))</f>
        <v>0</v>
      </c>
      <c r="BB65" s="255"/>
      <c r="BC65" s="245"/>
      <c r="BD65" s="246"/>
      <c r="BE65" s="246"/>
      <c r="BF65" s="246"/>
      <c r="BG65" s="247"/>
    </row>
    <row r="66" spans="2:59" ht="20.25" customHeight="1" thickBot="1" x14ac:dyDescent="0.45">
      <c r="B66" s="69"/>
      <c r="C66" s="256"/>
      <c r="D66" s="257"/>
      <c r="E66" s="258"/>
      <c r="F66" s="196">
        <f>C65</f>
        <v>0</v>
      </c>
      <c r="G66" s="266"/>
      <c r="H66" s="259"/>
      <c r="I66" s="257"/>
      <c r="J66" s="257"/>
      <c r="K66" s="258"/>
      <c r="L66" s="271"/>
      <c r="M66" s="272"/>
      <c r="N66" s="273"/>
      <c r="O66" s="82" t="s">
        <v>87</v>
      </c>
      <c r="P66" s="34"/>
      <c r="Q66" s="34"/>
      <c r="R66" s="83"/>
      <c r="S66" s="84"/>
      <c r="T66" s="167" t="str">
        <f>IF(T64="","",VLOOKUP(T64,'シフト記号表（勤務時間帯）'!$C$5:$Y$46,23,FALSE))</f>
        <v/>
      </c>
      <c r="U66" s="168" t="str">
        <f>IF(U64="","",VLOOKUP(U64,'シフト記号表（勤務時間帯）'!$C$5:$Y$46,23,FALSE))</f>
        <v/>
      </c>
      <c r="V66" s="168" t="str">
        <f>IF(V64="","",VLOOKUP(V64,'シフト記号表（勤務時間帯）'!$C$5:$Y$46,23,FALSE))</f>
        <v/>
      </c>
      <c r="W66" s="168" t="str">
        <f>IF(W64="","",VLOOKUP(W64,'シフト記号表（勤務時間帯）'!$C$5:$Y$46,23,FALSE))</f>
        <v/>
      </c>
      <c r="X66" s="168" t="str">
        <f>IF(X64="","",VLOOKUP(X64,'シフト記号表（勤務時間帯）'!$C$5:$Y$46,23,FALSE))</f>
        <v/>
      </c>
      <c r="Y66" s="168" t="str">
        <f>IF(Y64="","",VLOOKUP(Y64,'シフト記号表（勤務時間帯）'!$C$5:$Y$46,23,FALSE))</f>
        <v/>
      </c>
      <c r="Z66" s="169" t="str">
        <f>IF(Z64="","",VLOOKUP(Z64,'シフト記号表（勤務時間帯）'!$C$5:$Y$46,23,FALSE))</f>
        <v/>
      </c>
      <c r="AA66" s="167" t="str">
        <f>IF(AA64="","",VLOOKUP(AA64,'シフト記号表（勤務時間帯）'!$C$5:$Y$46,23,FALSE))</f>
        <v/>
      </c>
      <c r="AB66" s="168" t="str">
        <f>IF(AB64="","",VLOOKUP(AB64,'シフト記号表（勤務時間帯）'!$C$5:$Y$46,23,FALSE))</f>
        <v/>
      </c>
      <c r="AC66" s="168" t="str">
        <f>IF(AC64="","",VLOOKUP(AC64,'シフト記号表（勤務時間帯）'!$C$5:$Y$46,23,FALSE))</f>
        <v/>
      </c>
      <c r="AD66" s="168" t="str">
        <f>IF(AD64="","",VLOOKUP(AD64,'シフト記号表（勤務時間帯）'!$C$5:$Y$46,23,FALSE))</f>
        <v/>
      </c>
      <c r="AE66" s="168" t="str">
        <f>IF(AE64="","",VLOOKUP(AE64,'シフト記号表（勤務時間帯）'!$C$5:$Y$46,23,FALSE))</f>
        <v/>
      </c>
      <c r="AF66" s="168" t="str">
        <f>IF(AF64="","",VLOOKUP(AF64,'シフト記号表（勤務時間帯）'!$C$5:$Y$46,23,FALSE))</f>
        <v/>
      </c>
      <c r="AG66" s="169" t="str">
        <f>IF(AG64="","",VLOOKUP(AG64,'シフト記号表（勤務時間帯）'!$C$5:$Y$46,23,FALSE))</f>
        <v/>
      </c>
      <c r="AH66" s="167" t="str">
        <f>IF(AH64="","",VLOOKUP(AH64,'シフト記号表（勤務時間帯）'!$C$5:$Y$46,23,FALSE))</f>
        <v/>
      </c>
      <c r="AI66" s="168" t="str">
        <f>IF(AI64="","",VLOOKUP(AI64,'シフト記号表（勤務時間帯）'!$C$5:$Y$46,23,FALSE))</f>
        <v/>
      </c>
      <c r="AJ66" s="168" t="str">
        <f>IF(AJ64="","",VLOOKUP(AJ64,'シフト記号表（勤務時間帯）'!$C$5:$Y$46,23,FALSE))</f>
        <v/>
      </c>
      <c r="AK66" s="168" t="str">
        <f>IF(AK64="","",VLOOKUP(AK64,'シフト記号表（勤務時間帯）'!$C$5:$Y$46,23,FALSE))</f>
        <v/>
      </c>
      <c r="AL66" s="168" t="str">
        <f>IF(AL64="","",VLOOKUP(AL64,'シフト記号表（勤務時間帯）'!$C$5:$Y$46,23,FALSE))</f>
        <v/>
      </c>
      <c r="AM66" s="168" t="str">
        <f>IF(AM64="","",VLOOKUP(AM64,'シフト記号表（勤務時間帯）'!$C$5:$Y$46,23,FALSE))</f>
        <v/>
      </c>
      <c r="AN66" s="169" t="str">
        <f>IF(AN64="","",VLOOKUP(AN64,'シフト記号表（勤務時間帯）'!$C$5:$Y$46,23,FALSE))</f>
        <v/>
      </c>
      <c r="AO66" s="167" t="str">
        <f>IF(AO64="","",VLOOKUP(AO64,'シフト記号表（勤務時間帯）'!$C$5:$Y$46,23,FALSE))</f>
        <v/>
      </c>
      <c r="AP66" s="168" t="str">
        <f>IF(AP64="","",VLOOKUP(AP64,'シフト記号表（勤務時間帯）'!$C$5:$Y$46,23,FALSE))</f>
        <v/>
      </c>
      <c r="AQ66" s="168" t="str">
        <f>IF(AQ64="","",VLOOKUP(AQ64,'シフト記号表（勤務時間帯）'!$C$5:$Y$46,23,FALSE))</f>
        <v/>
      </c>
      <c r="AR66" s="168" t="str">
        <f>IF(AR64="","",VLOOKUP(AR64,'シフト記号表（勤務時間帯）'!$C$5:$Y$46,23,FALSE))</f>
        <v/>
      </c>
      <c r="AS66" s="168" t="str">
        <f>IF(AS64="","",VLOOKUP(AS64,'シフト記号表（勤務時間帯）'!$C$5:$Y$46,23,FALSE))</f>
        <v/>
      </c>
      <c r="AT66" s="168" t="str">
        <f>IF(AT64="","",VLOOKUP(AT64,'シフト記号表（勤務時間帯）'!$C$5:$Y$46,23,FALSE))</f>
        <v/>
      </c>
      <c r="AU66" s="169" t="str">
        <f>IF(AU64="","",VLOOKUP(AU64,'シフト記号表（勤務時間帯）'!$C$5:$Y$46,23,FALSE))</f>
        <v/>
      </c>
      <c r="AV66" s="167" t="str">
        <f>IF(AV64="","",VLOOKUP(AV64,'シフト記号表（勤務時間帯）'!$C$5:$Y$46,23,FALSE))</f>
        <v/>
      </c>
      <c r="AW66" s="168" t="str">
        <f>IF(AW64="","",VLOOKUP(AW64,'シフト記号表（勤務時間帯）'!$C$5:$Y$46,23,FALSE))</f>
        <v/>
      </c>
      <c r="AX66" s="170" t="str">
        <f>IF(AX64="","",VLOOKUP(AX64,'シフト記号表（勤務時間帯）'!$C$5:$Y$46,23,FALSE))</f>
        <v/>
      </c>
      <c r="AY66" s="260">
        <f>IF($BB$3="計画",SUM(T66:AU66),IF($BB$3="実績",SUM(T66:AX66),""))</f>
        <v>0</v>
      </c>
      <c r="AZ66" s="261"/>
      <c r="BA66" s="262">
        <f>IF($BB$3="計画",AY66/4,IF($BB$3="実績",(AY66/($BB$7/7)),""))</f>
        <v>0</v>
      </c>
      <c r="BB66" s="263"/>
      <c r="BC66" s="245"/>
      <c r="BD66" s="246"/>
      <c r="BE66" s="246"/>
      <c r="BF66" s="246"/>
      <c r="BG66" s="247"/>
    </row>
    <row r="67" spans="2:59" ht="20.25" customHeight="1" x14ac:dyDescent="0.4">
      <c r="B67" s="236" t="s">
        <v>126</v>
      </c>
      <c r="C67" s="237"/>
      <c r="D67" s="237"/>
      <c r="E67" s="237"/>
      <c r="F67" s="237"/>
      <c r="G67" s="237"/>
      <c r="H67" s="237"/>
      <c r="I67" s="237"/>
      <c r="J67" s="237"/>
      <c r="K67" s="237"/>
      <c r="L67" s="237"/>
      <c r="M67" s="237"/>
      <c r="N67" s="237"/>
      <c r="O67" s="237"/>
      <c r="P67" s="237"/>
      <c r="Q67" s="237"/>
      <c r="R67" s="237"/>
      <c r="S67" s="238"/>
      <c r="T67" s="209"/>
      <c r="U67" s="210"/>
      <c r="V67" s="210"/>
      <c r="W67" s="210"/>
      <c r="X67" s="210"/>
      <c r="Y67" s="210"/>
      <c r="Z67" s="211"/>
      <c r="AA67" s="212"/>
      <c r="AB67" s="210"/>
      <c r="AC67" s="210"/>
      <c r="AD67" s="210"/>
      <c r="AE67" s="210"/>
      <c r="AF67" s="210"/>
      <c r="AG67" s="211"/>
      <c r="AH67" s="212"/>
      <c r="AI67" s="210"/>
      <c r="AJ67" s="210"/>
      <c r="AK67" s="210"/>
      <c r="AL67" s="210"/>
      <c r="AM67" s="210"/>
      <c r="AN67" s="211"/>
      <c r="AO67" s="212"/>
      <c r="AP67" s="210"/>
      <c r="AQ67" s="210"/>
      <c r="AR67" s="210"/>
      <c r="AS67" s="210"/>
      <c r="AT67" s="210"/>
      <c r="AU67" s="211"/>
      <c r="AV67" s="212"/>
      <c r="AW67" s="210"/>
      <c r="AX67" s="213"/>
      <c r="AY67" s="301"/>
      <c r="AZ67" s="294"/>
      <c r="BA67" s="292"/>
      <c r="BB67" s="293"/>
      <c r="BC67" s="293"/>
      <c r="BD67" s="293"/>
      <c r="BE67" s="293"/>
      <c r="BF67" s="293"/>
      <c r="BG67" s="294"/>
    </row>
    <row r="68" spans="2:59" ht="20.25" customHeight="1" x14ac:dyDescent="0.4">
      <c r="B68" s="239" t="s">
        <v>127</v>
      </c>
      <c r="C68" s="240"/>
      <c r="D68" s="240"/>
      <c r="E68" s="240"/>
      <c r="F68" s="240"/>
      <c r="G68" s="240"/>
      <c r="H68" s="240"/>
      <c r="I68" s="240"/>
      <c r="J68" s="240"/>
      <c r="K68" s="240"/>
      <c r="L68" s="240"/>
      <c r="M68" s="240"/>
      <c r="N68" s="240"/>
      <c r="O68" s="240"/>
      <c r="P68" s="240"/>
      <c r="Q68" s="240"/>
      <c r="R68" s="240"/>
      <c r="S68" s="241"/>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02"/>
      <c r="AZ68" s="297"/>
      <c r="BA68" s="295"/>
      <c r="BB68" s="296"/>
      <c r="BC68" s="296"/>
      <c r="BD68" s="296"/>
      <c r="BE68" s="296"/>
      <c r="BF68" s="296"/>
      <c r="BG68" s="297"/>
    </row>
    <row r="69" spans="2:59" ht="20.25" customHeight="1" x14ac:dyDescent="0.4">
      <c r="B69" s="239" t="s">
        <v>203</v>
      </c>
      <c r="C69" s="240"/>
      <c r="D69" s="240"/>
      <c r="E69" s="240"/>
      <c r="F69" s="240"/>
      <c r="G69" s="240"/>
      <c r="H69" s="240"/>
      <c r="I69" s="240"/>
      <c r="J69" s="240"/>
      <c r="K69" s="240"/>
      <c r="L69" s="240"/>
      <c r="M69" s="240"/>
      <c r="N69" s="240"/>
      <c r="O69" s="240"/>
      <c r="P69" s="240"/>
      <c r="Q69" s="240"/>
      <c r="R69" s="240"/>
      <c r="S69" s="241"/>
      <c r="T69" s="214"/>
      <c r="U69" s="215"/>
      <c r="V69" s="215"/>
      <c r="W69" s="215"/>
      <c r="X69" s="215"/>
      <c r="Y69" s="215"/>
      <c r="Z69" s="219"/>
      <c r="AA69" s="220"/>
      <c r="AB69" s="215"/>
      <c r="AC69" s="215"/>
      <c r="AD69" s="215"/>
      <c r="AE69" s="215"/>
      <c r="AF69" s="215"/>
      <c r="AG69" s="219"/>
      <c r="AH69" s="220"/>
      <c r="AI69" s="215"/>
      <c r="AJ69" s="215"/>
      <c r="AK69" s="215"/>
      <c r="AL69" s="215"/>
      <c r="AM69" s="215"/>
      <c r="AN69" s="219"/>
      <c r="AO69" s="220"/>
      <c r="AP69" s="215"/>
      <c r="AQ69" s="215"/>
      <c r="AR69" s="215"/>
      <c r="AS69" s="215"/>
      <c r="AT69" s="215"/>
      <c r="AU69" s="219"/>
      <c r="AV69" s="220"/>
      <c r="AW69" s="215"/>
      <c r="AX69" s="218"/>
      <c r="AY69" s="303"/>
      <c r="AZ69" s="304"/>
      <c r="BA69" s="295"/>
      <c r="BB69" s="296"/>
      <c r="BC69" s="296"/>
      <c r="BD69" s="296"/>
      <c r="BE69" s="296"/>
      <c r="BF69" s="296"/>
      <c r="BG69" s="297"/>
    </row>
    <row r="70" spans="2:59" ht="20.25" customHeight="1" x14ac:dyDescent="0.4">
      <c r="B70" s="239" t="s">
        <v>204</v>
      </c>
      <c r="C70" s="240"/>
      <c r="D70" s="240"/>
      <c r="E70" s="240"/>
      <c r="F70" s="240"/>
      <c r="G70" s="240"/>
      <c r="H70" s="240"/>
      <c r="I70" s="240"/>
      <c r="J70" s="240"/>
      <c r="K70" s="240"/>
      <c r="L70" s="240"/>
      <c r="M70" s="240"/>
      <c r="N70" s="240"/>
      <c r="O70" s="240"/>
      <c r="P70" s="240"/>
      <c r="Q70" s="240"/>
      <c r="R70" s="240"/>
      <c r="S70" s="241"/>
      <c r="T70" s="171" t="str">
        <f t="shared" ref="T70:AX70" ca="1" si="1">IF(SUMIF($C$19:$E$66,"介護従業者",T19:T66)=0,"",SUMIF($C$19:$E$66,"介護従業者",T19:T66))</f>
        <v/>
      </c>
      <c r="U70" s="168" t="str">
        <f t="shared" ca="1" si="1"/>
        <v/>
      </c>
      <c r="V70" s="168" t="str">
        <f t="shared" ca="1" si="1"/>
        <v/>
      </c>
      <c r="W70" s="168" t="str">
        <f t="shared" ca="1" si="1"/>
        <v/>
      </c>
      <c r="X70" s="168" t="str">
        <f t="shared" ca="1" si="1"/>
        <v/>
      </c>
      <c r="Y70" s="168" t="str">
        <f t="shared" ca="1" si="1"/>
        <v/>
      </c>
      <c r="Z70" s="172" t="str">
        <f t="shared" ca="1" si="1"/>
        <v/>
      </c>
      <c r="AA70" s="173" t="str">
        <f t="shared" ca="1" si="1"/>
        <v/>
      </c>
      <c r="AB70" s="168" t="str">
        <f t="shared" ca="1" si="1"/>
        <v/>
      </c>
      <c r="AC70" s="168" t="str">
        <f t="shared" ca="1" si="1"/>
        <v/>
      </c>
      <c r="AD70" s="168" t="str">
        <f t="shared" ca="1" si="1"/>
        <v/>
      </c>
      <c r="AE70" s="168" t="str">
        <f t="shared" ca="1" si="1"/>
        <v/>
      </c>
      <c r="AF70" s="168" t="str">
        <f t="shared" ca="1" si="1"/>
        <v/>
      </c>
      <c r="AG70" s="172" t="str">
        <f t="shared" ca="1" si="1"/>
        <v/>
      </c>
      <c r="AH70" s="173" t="str">
        <f t="shared" ca="1" si="1"/>
        <v/>
      </c>
      <c r="AI70" s="168" t="str">
        <f t="shared" ca="1" si="1"/>
        <v/>
      </c>
      <c r="AJ70" s="168" t="str">
        <f t="shared" ca="1" si="1"/>
        <v/>
      </c>
      <c r="AK70" s="168" t="str">
        <f t="shared" ca="1" si="1"/>
        <v/>
      </c>
      <c r="AL70" s="168" t="str">
        <f t="shared" ca="1" si="1"/>
        <v/>
      </c>
      <c r="AM70" s="168" t="str">
        <f t="shared" ca="1" si="1"/>
        <v/>
      </c>
      <c r="AN70" s="172" t="str">
        <f t="shared" ca="1" si="1"/>
        <v/>
      </c>
      <c r="AO70" s="173" t="str">
        <f t="shared" ca="1" si="1"/>
        <v/>
      </c>
      <c r="AP70" s="168" t="str">
        <f t="shared" ca="1" si="1"/>
        <v/>
      </c>
      <c r="AQ70" s="168" t="str">
        <f t="shared" ca="1" si="1"/>
        <v/>
      </c>
      <c r="AR70" s="168" t="str">
        <f t="shared" ca="1" si="1"/>
        <v/>
      </c>
      <c r="AS70" s="168" t="str">
        <f t="shared" ca="1" si="1"/>
        <v/>
      </c>
      <c r="AT70" s="168" t="str">
        <f t="shared" ca="1" si="1"/>
        <v/>
      </c>
      <c r="AU70" s="172" t="str">
        <f t="shared" ca="1" si="1"/>
        <v/>
      </c>
      <c r="AV70" s="173" t="str">
        <f t="shared" ca="1" si="1"/>
        <v/>
      </c>
      <c r="AW70" s="168" t="str">
        <f t="shared" ca="1" si="1"/>
        <v/>
      </c>
      <c r="AX70" s="170" t="str">
        <f t="shared" ca="1" si="1"/>
        <v/>
      </c>
      <c r="AY70" s="278">
        <f ca="1">IF($BB$3="計画",SUM(T70:AU70),IF($BB$3="実績",SUM(T70:AX70),""))</f>
        <v>0</v>
      </c>
      <c r="AZ70" s="279"/>
      <c r="BA70" s="295"/>
      <c r="BB70" s="296"/>
      <c r="BC70" s="296"/>
      <c r="BD70" s="296"/>
      <c r="BE70" s="296"/>
      <c r="BF70" s="296"/>
      <c r="BG70" s="297"/>
    </row>
    <row r="71" spans="2:59" ht="20.25" customHeight="1" thickBot="1" x14ac:dyDescent="0.45">
      <c r="B71" s="233" t="s">
        <v>205</v>
      </c>
      <c r="C71" s="234"/>
      <c r="D71" s="234"/>
      <c r="E71" s="234"/>
      <c r="F71" s="234"/>
      <c r="G71" s="234"/>
      <c r="H71" s="234"/>
      <c r="I71" s="234"/>
      <c r="J71" s="234"/>
      <c r="K71" s="234"/>
      <c r="L71" s="234"/>
      <c r="M71" s="234"/>
      <c r="N71" s="234"/>
      <c r="O71" s="234"/>
      <c r="P71" s="234"/>
      <c r="Q71" s="234"/>
      <c r="R71" s="234"/>
      <c r="S71" s="235"/>
      <c r="T71" s="174" t="str">
        <f t="shared" ref="T71:AX71" si="2">IF(SUMIF($F$19:$F$66,"介護従業者",T19:T66)=0,"",SUMIF($F$19:$F$66,"介護従業者",T19:T66))</f>
        <v/>
      </c>
      <c r="U71" s="175" t="str">
        <f t="shared" si="2"/>
        <v/>
      </c>
      <c r="V71" s="175" t="str">
        <f t="shared" si="2"/>
        <v/>
      </c>
      <c r="W71" s="175" t="str">
        <f t="shared" si="2"/>
        <v/>
      </c>
      <c r="X71" s="175" t="str">
        <f t="shared" si="2"/>
        <v/>
      </c>
      <c r="Y71" s="175" t="str">
        <f t="shared" si="2"/>
        <v/>
      </c>
      <c r="Z71" s="176" t="str">
        <f t="shared" si="2"/>
        <v/>
      </c>
      <c r="AA71" s="177" t="str">
        <f t="shared" si="2"/>
        <v/>
      </c>
      <c r="AB71" s="175" t="str">
        <f t="shared" si="2"/>
        <v/>
      </c>
      <c r="AC71" s="175" t="str">
        <f t="shared" si="2"/>
        <v/>
      </c>
      <c r="AD71" s="175" t="str">
        <f t="shared" si="2"/>
        <v/>
      </c>
      <c r="AE71" s="175" t="str">
        <f t="shared" si="2"/>
        <v/>
      </c>
      <c r="AF71" s="175" t="str">
        <f t="shared" si="2"/>
        <v/>
      </c>
      <c r="AG71" s="176" t="str">
        <f t="shared" si="2"/>
        <v/>
      </c>
      <c r="AH71" s="177" t="str">
        <f t="shared" si="2"/>
        <v/>
      </c>
      <c r="AI71" s="175" t="str">
        <f t="shared" si="2"/>
        <v/>
      </c>
      <c r="AJ71" s="175" t="str">
        <f t="shared" si="2"/>
        <v/>
      </c>
      <c r="AK71" s="175" t="str">
        <f t="shared" si="2"/>
        <v/>
      </c>
      <c r="AL71" s="175" t="str">
        <f t="shared" si="2"/>
        <v/>
      </c>
      <c r="AM71" s="175" t="str">
        <f t="shared" si="2"/>
        <v/>
      </c>
      <c r="AN71" s="176" t="str">
        <f t="shared" si="2"/>
        <v/>
      </c>
      <c r="AO71" s="177" t="str">
        <f t="shared" si="2"/>
        <v/>
      </c>
      <c r="AP71" s="175" t="str">
        <f t="shared" si="2"/>
        <v/>
      </c>
      <c r="AQ71" s="175" t="str">
        <f t="shared" si="2"/>
        <v/>
      </c>
      <c r="AR71" s="175" t="str">
        <f t="shared" si="2"/>
        <v/>
      </c>
      <c r="AS71" s="175" t="str">
        <f t="shared" si="2"/>
        <v/>
      </c>
      <c r="AT71" s="175" t="str">
        <f t="shared" si="2"/>
        <v/>
      </c>
      <c r="AU71" s="176" t="str">
        <f t="shared" si="2"/>
        <v/>
      </c>
      <c r="AV71" s="177" t="str">
        <f t="shared" si="2"/>
        <v/>
      </c>
      <c r="AW71" s="175" t="str">
        <f t="shared" si="2"/>
        <v/>
      </c>
      <c r="AX71" s="178" t="str">
        <f t="shared" si="2"/>
        <v/>
      </c>
      <c r="AY71" s="280">
        <f>IF($BB$3="計画",SUM(T71:AU71),IF($BB$3="実績",SUM(T71:AX71),""))</f>
        <v>0</v>
      </c>
      <c r="AZ71" s="281"/>
      <c r="BA71" s="298"/>
      <c r="BB71" s="299"/>
      <c r="BC71" s="299"/>
      <c r="BD71" s="299"/>
      <c r="BE71" s="299"/>
      <c r="BF71" s="299"/>
      <c r="BG71" s="300"/>
    </row>
    <row r="72" spans="2:59" s="64" customFormat="1" ht="20.25" customHeight="1" x14ac:dyDescent="0.4">
      <c r="C72" s="65"/>
      <c r="D72" s="65"/>
      <c r="E72" s="65"/>
      <c r="F72" s="65"/>
      <c r="Q72" s="67"/>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8"/>
      <c r="D128" s="18"/>
      <c r="E128" s="18"/>
      <c r="F128" s="18"/>
      <c r="G128" s="18"/>
      <c r="H128" s="16"/>
      <c r="I128" s="16"/>
      <c r="J128" s="15"/>
      <c r="K128" s="15"/>
      <c r="L128" s="15"/>
      <c r="M128" s="15"/>
      <c r="N128" s="15"/>
      <c r="O128" s="15"/>
    </row>
    <row r="129" spans="1:15" x14ac:dyDescent="0.4">
      <c r="A129" s="15"/>
      <c r="B129" s="15"/>
      <c r="C129" s="18"/>
      <c r="D129" s="18"/>
      <c r="E129" s="18"/>
      <c r="F129" s="18"/>
      <c r="G129" s="18"/>
      <c r="H129" s="16"/>
      <c r="I129" s="16"/>
      <c r="J129" s="15"/>
      <c r="K129" s="15"/>
      <c r="L129" s="15"/>
      <c r="M129" s="15"/>
      <c r="N129" s="15"/>
      <c r="O129" s="15"/>
    </row>
    <row r="130" spans="1:15" x14ac:dyDescent="0.4">
      <c r="C130" s="3"/>
      <c r="D130" s="3"/>
      <c r="E130" s="3"/>
      <c r="F130" s="3"/>
      <c r="G130" s="3"/>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sheetData>
  <sheetProtection sheet="1" insertRows="0" deleteRows="0"/>
  <mergeCells count="283">
    <mergeCell ref="H62:K62"/>
    <mergeCell ref="H63:K63"/>
    <mergeCell ref="H65:K65"/>
    <mergeCell ref="L64:N66"/>
    <mergeCell ref="H50:K50"/>
    <mergeCell ref="H59:K59"/>
    <mergeCell ref="BC52:BG54"/>
    <mergeCell ref="BA61:BB61"/>
    <mergeCell ref="BA55:BB55"/>
    <mergeCell ref="G61:G63"/>
    <mergeCell ref="H58:K58"/>
    <mergeCell ref="H57:K57"/>
    <mergeCell ref="C58:E58"/>
    <mergeCell ref="G58:G60"/>
    <mergeCell ref="C59:E59"/>
    <mergeCell ref="B71:S71"/>
    <mergeCell ref="AY65:AZ65"/>
    <mergeCell ref="BA65:BB65"/>
    <mergeCell ref="AY66:AZ66"/>
    <mergeCell ref="BA66:BB66"/>
    <mergeCell ref="AY61:AZ61"/>
    <mergeCell ref="AY70:AZ70"/>
    <mergeCell ref="AY71:AZ71"/>
    <mergeCell ref="C66:E66"/>
    <mergeCell ref="C61:E61"/>
    <mergeCell ref="C62:E62"/>
    <mergeCell ref="C63:E63"/>
    <mergeCell ref="AY67:AZ69"/>
    <mergeCell ref="BA67:BG71"/>
    <mergeCell ref="H64:K64"/>
    <mergeCell ref="H66:K66"/>
    <mergeCell ref="H61:K61"/>
    <mergeCell ref="L61:N63"/>
    <mergeCell ref="C65:E65"/>
    <mergeCell ref="AY46:AZ46"/>
    <mergeCell ref="BA46:BB46"/>
    <mergeCell ref="BA47:BB47"/>
    <mergeCell ref="AY48:AZ48"/>
    <mergeCell ref="BA48:BB48"/>
    <mergeCell ref="AY47:AZ47"/>
    <mergeCell ref="G52:G54"/>
    <mergeCell ref="H52:K52"/>
    <mergeCell ref="L52:N54"/>
    <mergeCell ref="AY52:AZ52"/>
    <mergeCell ref="BA52:BB52"/>
    <mergeCell ref="AY49:AZ49"/>
    <mergeCell ref="BA49:BB49"/>
    <mergeCell ref="H51:K51"/>
    <mergeCell ref="C49:E49"/>
    <mergeCell ref="G49:G51"/>
    <mergeCell ref="L49:N51"/>
    <mergeCell ref="C53:E53"/>
    <mergeCell ref="C54:E54"/>
    <mergeCell ref="C55:E55"/>
    <mergeCell ref="G55:G57"/>
    <mergeCell ref="AY62:AZ62"/>
    <mergeCell ref="BA62:BB62"/>
    <mergeCell ref="AY43:AZ43"/>
    <mergeCell ref="BA43:BB43"/>
    <mergeCell ref="AY42:AZ42"/>
    <mergeCell ref="AY44:AZ44"/>
    <mergeCell ref="BA44:BB44"/>
    <mergeCell ref="AY45:AZ45"/>
    <mergeCell ref="BA45:BB45"/>
    <mergeCell ref="C60:E60"/>
    <mergeCell ref="H60:K60"/>
    <mergeCell ref="AY50:AZ50"/>
    <mergeCell ref="BA50:BB50"/>
    <mergeCell ref="AY51:AZ51"/>
    <mergeCell ref="BA51:BB51"/>
    <mergeCell ref="H53:K53"/>
    <mergeCell ref="AY53:AZ53"/>
    <mergeCell ref="BA53:BB53"/>
    <mergeCell ref="H54:K54"/>
    <mergeCell ref="AY54:AZ54"/>
    <mergeCell ref="BA54:BB54"/>
    <mergeCell ref="H48:K48"/>
    <mergeCell ref="H45:K45"/>
    <mergeCell ref="H46:K46"/>
    <mergeCell ref="H47:K47"/>
    <mergeCell ref="C33:E33"/>
    <mergeCell ref="C34:E34"/>
    <mergeCell ref="C35:E35"/>
    <mergeCell ref="H35:K35"/>
    <mergeCell ref="H41:K41"/>
    <mergeCell ref="H42:K42"/>
    <mergeCell ref="H36:K36"/>
    <mergeCell ref="C37:E37"/>
    <mergeCell ref="BA30:BB30"/>
    <mergeCell ref="H31:K31"/>
    <mergeCell ref="H33:K33"/>
    <mergeCell ref="H34:K34"/>
    <mergeCell ref="C32:E32"/>
    <mergeCell ref="H32:K32"/>
    <mergeCell ref="H40:K40"/>
    <mergeCell ref="G40:G42"/>
    <mergeCell ref="C42:E42"/>
    <mergeCell ref="C36:E36"/>
    <mergeCell ref="C41:E41"/>
    <mergeCell ref="AY37:AZ37"/>
    <mergeCell ref="AY39:AZ39"/>
    <mergeCell ref="BA39:BB39"/>
    <mergeCell ref="AY40:AZ40"/>
    <mergeCell ref="BA40:BB40"/>
    <mergeCell ref="AY41:AZ41"/>
    <mergeCell ref="BA41:BB41"/>
    <mergeCell ref="BA42:BB42"/>
    <mergeCell ref="B70:S70"/>
    <mergeCell ref="B69:S69"/>
    <mergeCell ref="B67:S67"/>
    <mergeCell ref="B68:S68"/>
    <mergeCell ref="G43:G45"/>
    <mergeCell ref="G46:G48"/>
    <mergeCell ref="G64:G66"/>
    <mergeCell ref="C43:E43"/>
    <mergeCell ref="C44:E44"/>
    <mergeCell ref="C45:E45"/>
    <mergeCell ref="C46:E46"/>
    <mergeCell ref="C64:E64"/>
    <mergeCell ref="H55:K55"/>
    <mergeCell ref="C56:E56"/>
    <mergeCell ref="H56:K56"/>
    <mergeCell ref="C57:E57"/>
    <mergeCell ref="H49:K49"/>
    <mergeCell ref="L43:N45"/>
    <mergeCell ref="L46:N48"/>
    <mergeCell ref="H43:K43"/>
    <mergeCell ref="H44:K44"/>
    <mergeCell ref="T9:U9"/>
    <mergeCell ref="BC19:BG21"/>
    <mergeCell ref="AO15:AU15"/>
    <mergeCell ref="BA36:BB36"/>
    <mergeCell ref="BA37:BB37"/>
    <mergeCell ref="AY38:AZ38"/>
    <mergeCell ref="BA38:BB38"/>
    <mergeCell ref="C31:E31"/>
    <mergeCell ref="AY35:AZ35"/>
    <mergeCell ref="BA35:BB35"/>
    <mergeCell ref="AY36:AZ36"/>
    <mergeCell ref="AY26:AZ26"/>
    <mergeCell ref="BA26:BB26"/>
    <mergeCell ref="AY34:AZ34"/>
    <mergeCell ref="H27:K27"/>
    <mergeCell ref="H30:K30"/>
    <mergeCell ref="BA34:BB34"/>
    <mergeCell ref="H28:K28"/>
    <mergeCell ref="BA27:BB27"/>
    <mergeCell ref="AY28:AZ28"/>
    <mergeCell ref="BA28:BB28"/>
    <mergeCell ref="AY29:AZ29"/>
    <mergeCell ref="BA29:BB29"/>
    <mergeCell ref="AY30:AZ30"/>
    <mergeCell ref="O14:S18"/>
    <mergeCell ref="AA15:AG15"/>
    <mergeCell ref="AH15:AN15"/>
    <mergeCell ref="H37:K37"/>
    <mergeCell ref="C38:E38"/>
    <mergeCell ref="H38:K38"/>
    <mergeCell ref="C39:E39"/>
    <mergeCell ref="H39:K39"/>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BA32:BB32"/>
    <mergeCell ref="AY33:AZ33"/>
    <mergeCell ref="BA33:BB33"/>
    <mergeCell ref="B14:B18"/>
    <mergeCell ref="G14:G18"/>
    <mergeCell ref="Z2:AA2"/>
    <mergeCell ref="AC2:AD2"/>
    <mergeCell ref="AG2:AH2"/>
    <mergeCell ref="BC10:BD10"/>
    <mergeCell ref="BC12:BD12"/>
    <mergeCell ref="BB5:BC5"/>
    <mergeCell ref="BB7:BC7"/>
    <mergeCell ref="AY14:AZ18"/>
    <mergeCell ref="BA14:BB18"/>
    <mergeCell ref="BC14:BG18"/>
    <mergeCell ref="AT5:AU5"/>
    <mergeCell ref="AX5:AY5"/>
    <mergeCell ref="N10:P10"/>
    <mergeCell ref="AL10:AM10"/>
    <mergeCell ref="AU10:AV10"/>
    <mergeCell ref="AL11:AM11"/>
    <mergeCell ref="L14:N18"/>
    <mergeCell ref="T15:Z15"/>
    <mergeCell ref="H14:K18"/>
    <mergeCell ref="AV15:AX15"/>
    <mergeCell ref="AY31:AZ31"/>
    <mergeCell ref="BA31:BB31"/>
    <mergeCell ref="AY25:AZ25"/>
    <mergeCell ref="BA25:BB25"/>
    <mergeCell ref="BC34:BG36"/>
    <mergeCell ref="BC37:BG39"/>
    <mergeCell ref="BC40:BG42"/>
    <mergeCell ref="BC43:BG45"/>
    <mergeCell ref="BC22:BG24"/>
    <mergeCell ref="BC25:BG27"/>
    <mergeCell ref="BC28:BG30"/>
    <mergeCell ref="BC31:BG33"/>
    <mergeCell ref="BA20:BB20"/>
    <mergeCell ref="BA21:BB21"/>
    <mergeCell ref="BA19:BB19"/>
    <mergeCell ref="AY32:AZ32"/>
    <mergeCell ref="BA22:BB22"/>
    <mergeCell ref="AY23:AZ23"/>
    <mergeCell ref="BA23:BB23"/>
    <mergeCell ref="AY24:AZ24"/>
    <mergeCell ref="BA24:BB24"/>
    <mergeCell ref="AY22:AZ22"/>
    <mergeCell ref="AY27:AZ27"/>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AY63:AZ63"/>
    <mergeCell ref="BA63:BB63"/>
    <mergeCell ref="BC49:BG51"/>
    <mergeCell ref="C40:E40"/>
    <mergeCell ref="C50:E50"/>
    <mergeCell ref="C52:E52"/>
    <mergeCell ref="C27:E27"/>
    <mergeCell ref="C28:E28"/>
    <mergeCell ref="C51:E51"/>
    <mergeCell ref="J10:L10"/>
    <mergeCell ref="L31:N33"/>
    <mergeCell ref="L34:N36"/>
    <mergeCell ref="L37:N39"/>
    <mergeCell ref="L40:N42"/>
    <mergeCell ref="C47:E47"/>
    <mergeCell ref="C48:E48"/>
    <mergeCell ref="G31:G33"/>
    <mergeCell ref="G34:G36"/>
    <mergeCell ref="G37:G39"/>
    <mergeCell ref="G22:G24"/>
    <mergeCell ref="L19:N21"/>
    <mergeCell ref="L22:N24"/>
    <mergeCell ref="C29:E29"/>
    <mergeCell ref="H29:K29"/>
    <mergeCell ref="C22:E22"/>
    <mergeCell ref="H22:K22"/>
    <mergeCell ref="C23:E23"/>
    <mergeCell ref="H23:K23"/>
    <mergeCell ref="C24:E24"/>
    <mergeCell ref="H24:K24"/>
    <mergeCell ref="C25:E25"/>
    <mergeCell ref="L25:N27"/>
    <mergeCell ref="L28:N30"/>
    <mergeCell ref="H26:K26"/>
    <mergeCell ref="C30:E30"/>
    <mergeCell ref="H25:K25"/>
    <mergeCell ref="C26:E26"/>
    <mergeCell ref="G25:G27"/>
    <mergeCell ref="G28:G30"/>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formula1>"A, B, C, D"</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AC3">
      <formula1>#REF!</formula1>
    </dataValidation>
    <dataValidation type="decimal" allowBlank="1" showInputMessage="1" showErrorMessage="1" error="入力可能範囲　32～40" sqref="AX5:AY5">
      <formula1>32</formula1>
      <formula2>40</formula2>
    </dataValidation>
    <dataValidation type="list" allowBlank="1" showInputMessage="1" showErrorMessage="1" sqref="BB3:BE3">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AQ1:BF1</xm:sqref>
        </x14:dataValidation>
        <x14:dataValidation type="list" allowBlank="1" showInputMessage="1" showErrorMessage="1">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AA47"/>
  <sheetViews>
    <sheetView workbookViewId="0">
      <selection activeCell="B19" sqref="B19"/>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34</v>
      </c>
    </row>
    <row r="2" spans="2:25" x14ac:dyDescent="0.4">
      <c r="B2" s="131" t="s">
        <v>35</v>
      </c>
      <c r="E2" s="161" t="s">
        <v>184</v>
      </c>
      <c r="F2" s="55"/>
      <c r="G2" s="55"/>
      <c r="H2" s="55"/>
      <c r="I2" s="162" t="s">
        <v>185</v>
      </c>
      <c r="J2" s="55"/>
      <c r="K2" s="55"/>
    </row>
    <row r="3" spans="2:25" x14ac:dyDescent="0.4">
      <c r="B3" s="131"/>
      <c r="E3" s="366" t="s">
        <v>36</v>
      </c>
      <c r="F3" s="366"/>
      <c r="G3" s="366"/>
      <c r="H3" s="366"/>
      <c r="I3" s="366"/>
      <c r="J3" s="366"/>
      <c r="K3" s="366"/>
      <c r="M3" s="366" t="s">
        <v>79</v>
      </c>
      <c r="N3" s="366"/>
      <c r="O3" s="366"/>
      <c r="Q3" s="366" t="s">
        <v>78</v>
      </c>
      <c r="R3" s="366"/>
      <c r="S3" s="366"/>
      <c r="T3" s="366"/>
      <c r="U3" s="366"/>
      <c r="V3" s="366"/>
      <c r="W3" s="366"/>
      <c r="Y3" s="132" t="s">
        <v>89</v>
      </c>
    </row>
    <row r="4" spans="2:25" x14ac:dyDescent="0.4">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
      <c r="B8" s="56"/>
      <c r="C8" s="203" t="s">
        <v>51</v>
      </c>
      <c r="D8" s="56" t="s">
        <v>16</v>
      </c>
      <c r="E8" s="204">
        <v>0.5</v>
      </c>
      <c r="F8" s="56" t="s">
        <v>17</v>
      </c>
      <c r="G8" s="204">
        <v>0.66666666666666663</v>
      </c>
      <c r="H8" s="223" t="s">
        <v>46</v>
      </c>
      <c r="I8" s="204">
        <v>4.1666666666666664E-2</v>
      </c>
      <c r="J8" s="224" t="s">
        <v>2</v>
      </c>
      <c r="K8" s="201">
        <f>IF(OR(E8="",G8=""),"",(G8+IF(E8&gt;G8,1,0)-E8-I8)*24)</f>
        <v>2.9999999999999991</v>
      </c>
      <c r="M8" s="200">
        <f>認知症対応型共同生活介護!$J$10</f>
        <v>0.29166666666666669</v>
      </c>
      <c r="N8" s="129" t="s">
        <v>17</v>
      </c>
      <c r="O8" s="200">
        <f>認知症対応型共同生活介護!$N$10</f>
        <v>0.83333333333333337</v>
      </c>
      <c r="Q8" s="202">
        <f t="shared" ref="Q8:Q21" si="0">IF(E8="","",IF(E8&lt;M8,M8,IF(E8&gt;=O8,"",E8)))</f>
        <v>0.5</v>
      </c>
      <c r="R8" s="129" t="s">
        <v>17</v>
      </c>
      <c r="S8" s="202">
        <f t="shared" ref="S8:S21" si="1">IF(G8="","",IF(G8&gt;E8,IF(G8&lt;O8,G8,O8),O8))</f>
        <v>0.66666666666666663</v>
      </c>
      <c r="T8" s="134" t="s">
        <v>46</v>
      </c>
      <c r="U8" s="204">
        <f>I8</f>
        <v>4.1666666666666664E-2</v>
      </c>
      <c r="V8" s="130" t="s">
        <v>2</v>
      </c>
      <c r="W8" s="201">
        <f>IF(Q8="","",IF((S8+IF(Q8&gt;S8,1,0)-Q8-U8)*24=0,"",(S8+IF(Q8&gt;S8,1,0)-Q8-U8)*24))</f>
        <v>2.9999999999999991</v>
      </c>
      <c r="Y8" s="201" t="str">
        <f>IF(W8="",K8,IF(OR(K8-W8=0,K8-W8&lt;0),"-",K8-W8))</f>
        <v>-</v>
      </c>
    </row>
    <row r="9" spans="2:25" x14ac:dyDescent="0.4">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7" si="7">IF(E38="","",IF(E38&lt;M38,M38,IF(E38&gt;=O38,"",E38)))</f>
        <v/>
      </c>
      <c r="R38" s="129" t="s">
        <v>17</v>
      </c>
      <c r="S38" s="202" t="str">
        <f t="shared" ref="S38:S47" si="8">IF(G38="","",IF(G38&gt;E38,IF(G38&lt;O38,G38,O38),O38))</f>
        <v/>
      </c>
      <c r="T38" s="134" t="s">
        <v>46</v>
      </c>
      <c r="U38" s="204">
        <f>I38</f>
        <v>0</v>
      </c>
      <c r="V38" s="130" t="s">
        <v>2</v>
      </c>
      <c r="W38" s="201" t="str">
        <f t="shared" ref="W38:W45" si="9">IF(Q38="","",IF((S38+IF(Q38&gt;S38,1,0)-Q38-U38)*24=0,"",(S38+IF(Q38&gt;S38,1,0)-Q38-U38)*24))</f>
        <v/>
      </c>
      <c r="Y38" s="201" t="str">
        <f>IF(W38="",K38,IF(OR(K38-W38=0,K38-W38&lt;0),"-",K38-W38))</f>
        <v/>
      </c>
    </row>
    <row r="39" spans="2:27" x14ac:dyDescent="0.4">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7" si="10">I39</f>
        <v>0</v>
      </c>
      <c r="V39" s="130" t="s">
        <v>2</v>
      </c>
      <c r="W39" s="201" t="str">
        <f t="shared" si="9"/>
        <v/>
      </c>
      <c r="Y39" s="201" t="str">
        <f t="shared" ref="Y39:Y47" si="11">IF(W39="",K39,IF(OR(K39-W39=0,K39-W39&lt;0),"-",K39-W39))</f>
        <v/>
      </c>
    </row>
    <row r="40" spans="2:27" x14ac:dyDescent="0.4">
      <c r="B40" s="56"/>
      <c r="C40" s="203" t="s">
        <v>133</v>
      </c>
      <c r="D40" s="56" t="s">
        <v>16</v>
      </c>
      <c r="E40" s="204"/>
      <c r="F40" s="56" t="s">
        <v>17</v>
      </c>
      <c r="G40" s="204"/>
      <c r="H40" s="223" t="s">
        <v>46</v>
      </c>
      <c r="I40" s="204">
        <v>0</v>
      </c>
      <c r="J40" s="224" t="s">
        <v>2</v>
      </c>
      <c r="K40" s="201" t="str">
        <f t="shared" si="6"/>
        <v/>
      </c>
      <c r="M40" s="200">
        <f>認知症対応型共同生活介護!$J$10</f>
        <v>0.29166666666666669</v>
      </c>
      <c r="N40" s="129" t="s">
        <v>17</v>
      </c>
      <c r="O40" s="200">
        <f>認知症対応型共同生活介護!$N$10</f>
        <v>0.83333333333333337</v>
      </c>
      <c r="Q40" s="202" t="str">
        <f t="shared" si="7"/>
        <v/>
      </c>
      <c r="R40" s="129" t="s">
        <v>17</v>
      </c>
      <c r="S40" s="202" t="str">
        <f t="shared" si="8"/>
        <v/>
      </c>
      <c r="T40" s="134" t="s">
        <v>46</v>
      </c>
      <c r="U40" s="204">
        <f t="shared" si="10"/>
        <v>0</v>
      </c>
      <c r="V40" s="130" t="s">
        <v>2</v>
      </c>
      <c r="W40" s="201" t="str">
        <f t="shared" si="9"/>
        <v/>
      </c>
      <c r="Y40" s="201" t="str">
        <f t="shared" si="11"/>
        <v/>
      </c>
    </row>
    <row r="41" spans="2:27" x14ac:dyDescent="0.4">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si="9"/>
        <v/>
      </c>
      <c r="Y43" s="201" t="str">
        <f t="shared" si="11"/>
        <v/>
      </c>
    </row>
    <row r="44" spans="2:27" x14ac:dyDescent="0.4">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9"/>
        <v>2.4999999999999991</v>
      </c>
      <c r="Y44" s="201" t="str">
        <f t="shared" si="11"/>
        <v>-</v>
      </c>
    </row>
    <row r="45" spans="2:27" x14ac:dyDescent="0.4">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9"/>
        <v>3.5000000000000009</v>
      </c>
      <c r="Y45" s="201" t="str">
        <f t="shared" si="11"/>
        <v>-</v>
      </c>
    </row>
    <row r="46" spans="2:27" x14ac:dyDescent="0.4">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
      <c r="B47" s="226" t="s">
        <v>189</v>
      </c>
      <c r="C47" s="203" t="s">
        <v>140</v>
      </c>
      <c r="D47" s="56" t="s">
        <v>16</v>
      </c>
      <c r="E47" s="204">
        <v>0.83333333333333337</v>
      </c>
      <c r="F47" s="56" t="s">
        <v>17</v>
      </c>
      <c r="G47" s="204">
        <v>0.29166666666666669</v>
      </c>
      <c r="H47" s="223" t="s">
        <v>46</v>
      </c>
      <c r="I47" s="204"/>
      <c r="J47" s="224" t="s">
        <v>2</v>
      </c>
      <c r="K47" s="201">
        <f t="shared" ref="K47" si="12">IF(OR(E47="",G47=""),"",(G47+IF(E47&gt;G47,1,0)-E47-I47)*24)</f>
        <v>11</v>
      </c>
      <c r="M47" s="200">
        <f>認知症対応型共同生活介護!$J$10</f>
        <v>0.29166666666666669</v>
      </c>
      <c r="N47" s="129" t="s">
        <v>17</v>
      </c>
      <c r="O47" s="200">
        <f>認知症対応型共同生活介護!$N$10</f>
        <v>0.83333333333333337</v>
      </c>
      <c r="Q47" s="202" t="str">
        <f t="shared" si="7"/>
        <v/>
      </c>
      <c r="R47" s="129" t="s">
        <v>17</v>
      </c>
      <c r="S47" s="202">
        <f t="shared" si="8"/>
        <v>0.83333333333333337</v>
      </c>
      <c r="T47" s="134" t="s">
        <v>46</v>
      </c>
      <c r="U47" s="204">
        <f t="shared" si="10"/>
        <v>0</v>
      </c>
      <c r="V47" s="130" t="s">
        <v>2</v>
      </c>
      <c r="W47" s="201" t="str">
        <f t="shared" ref="W47" si="13">IF(Q47="","",IF((S47+IF(Q47&gt;S47,1,0)-Q47-U47)*24=0,"",(S47+IF(Q47&gt;S47,1,0)-Q47-U47)*24))</f>
        <v/>
      </c>
      <c r="Y47" s="201">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5"/>
  <sheetViews>
    <sheetView workbookViewId="0">
      <selection activeCell="B26" sqref="B26"/>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143</v>
      </c>
      <c r="D1" s="135"/>
      <c r="E1" s="135"/>
      <c r="F1" s="135"/>
    </row>
    <row r="2" spans="2:11" s="137" customFormat="1" ht="20.25" customHeight="1" x14ac:dyDescent="0.4">
      <c r="B2" s="136" t="s">
        <v>206</v>
      </c>
      <c r="C2" s="136"/>
      <c r="D2" s="135"/>
      <c r="E2" s="135"/>
      <c r="F2" s="135"/>
    </row>
    <row r="3" spans="2:11" s="137" customFormat="1" ht="20.25" customHeight="1" x14ac:dyDescent="0.4">
      <c r="B3" s="136"/>
      <c r="C3" s="136"/>
      <c r="D3" s="135"/>
      <c r="E3" s="135"/>
      <c r="F3" s="135"/>
    </row>
    <row r="4" spans="2:11" s="142" customFormat="1" ht="20.25" customHeight="1" x14ac:dyDescent="0.4">
      <c r="B4" s="221"/>
      <c r="C4" s="135" t="s">
        <v>220</v>
      </c>
      <c r="D4" s="135"/>
      <c r="F4" s="367" t="s">
        <v>221</v>
      </c>
      <c r="G4" s="367"/>
      <c r="H4" s="367"/>
      <c r="I4" s="367"/>
      <c r="J4" s="367"/>
      <c r="K4" s="367"/>
    </row>
    <row r="5" spans="2:11" s="142" customFormat="1" ht="20.25" customHeight="1" x14ac:dyDescent="0.4">
      <c r="B5" s="222"/>
      <c r="C5" s="135" t="s">
        <v>222</v>
      </c>
      <c r="D5" s="135"/>
      <c r="F5" s="367"/>
      <c r="G5" s="367"/>
      <c r="H5" s="367"/>
      <c r="I5" s="367"/>
      <c r="J5" s="367"/>
      <c r="K5" s="367"/>
    </row>
    <row r="6" spans="2:11" s="137" customFormat="1" ht="20.25" customHeight="1" x14ac:dyDescent="0.4">
      <c r="B6" s="139" t="s">
        <v>181</v>
      </c>
      <c r="C6" s="135"/>
      <c r="D6" s="135"/>
      <c r="E6" s="138"/>
      <c r="F6" s="140"/>
    </row>
    <row r="7" spans="2:11" s="137" customFormat="1" ht="20.25" customHeight="1" x14ac:dyDescent="0.4">
      <c r="B7" s="136"/>
      <c r="C7" s="136"/>
      <c r="D7" s="135"/>
      <c r="E7" s="138"/>
      <c r="F7" s="140"/>
    </row>
    <row r="8" spans="2:11" s="137" customFormat="1" ht="20.25" customHeight="1" x14ac:dyDescent="0.4">
      <c r="B8" s="135" t="s">
        <v>144</v>
      </c>
      <c r="C8" s="136"/>
      <c r="D8" s="135"/>
      <c r="E8" s="138"/>
      <c r="F8" s="140"/>
    </row>
    <row r="9" spans="2:11" s="137" customFormat="1" ht="20.25" customHeight="1" x14ac:dyDescent="0.4">
      <c r="B9" s="136"/>
      <c r="C9" s="136"/>
      <c r="D9" s="135"/>
      <c r="E9" s="135"/>
      <c r="F9" s="135"/>
    </row>
    <row r="10" spans="2:11" s="137" customFormat="1" ht="20.25" customHeight="1" x14ac:dyDescent="0.4">
      <c r="B10" s="135" t="s">
        <v>145</v>
      </c>
      <c r="C10" s="136"/>
      <c r="D10" s="135"/>
      <c r="E10" s="135"/>
      <c r="F10" s="135"/>
    </row>
    <row r="11" spans="2:11" s="137" customFormat="1" ht="20.25" customHeight="1" x14ac:dyDescent="0.4">
      <c r="B11" s="135" t="s">
        <v>146</v>
      </c>
      <c r="C11" s="136"/>
      <c r="D11" s="135"/>
      <c r="E11" s="135"/>
      <c r="F11" s="135"/>
    </row>
    <row r="12" spans="2:11" s="137" customFormat="1" ht="20.25" customHeight="1" x14ac:dyDescent="0.4">
      <c r="B12" s="135" t="s">
        <v>147</v>
      </c>
      <c r="C12" s="136"/>
      <c r="D12" s="135"/>
    </row>
    <row r="13" spans="2:11" s="137" customFormat="1" ht="20.25" customHeight="1" x14ac:dyDescent="0.4">
      <c r="B13" s="135"/>
      <c r="C13" s="136"/>
      <c r="D13" s="135"/>
    </row>
    <row r="14" spans="2:11" s="137" customFormat="1" ht="20.25" customHeight="1" x14ac:dyDescent="0.4">
      <c r="B14" s="135" t="s">
        <v>207</v>
      </c>
      <c r="C14" s="136"/>
      <c r="D14" s="135"/>
    </row>
    <row r="15" spans="2:11" s="137" customFormat="1" ht="20.25" customHeight="1" x14ac:dyDescent="0.4">
      <c r="B15" s="135"/>
      <c r="C15" s="136"/>
      <c r="D15" s="135"/>
    </row>
    <row r="16" spans="2:11" s="137" customFormat="1" ht="20.25" customHeight="1" x14ac:dyDescent="0.4">
      <c r="B16" s="135" t="s">
        <v>164</v>
      </c>
      <c r="C16" s="136"/>
      <c r="D16" s="135"/>
    </row>
    <row r="17" spans="2:4" s="137" customFormat="1" ht="20.25" customHeight="1" x14ac:dyDescent="0.4">
      <c r="B17" s="135"/>
      <c r="C17" s="136"/>
      <c r="D17" s="135"/>
    </row>
    <row r="18" spans="2:4" s="137" customFormat="1" ht="20.25" customHeight="1" x14ac:dyDescent="0.4">
      <c r="B18" s="135" t="s">
        <v>208</v>
      </c>
      <c r="C18" s="136"/>
      <c r="D18" s="135"/>
    </row>
    <row r="19" spans="2:4" s="137" customFormat="1" ht="20.25" customHeight="1" x14ac:dyDescent="0.4">
      <c r="B19" s="135" t="s">
        <v>210</v>
      </c>
      <c r="C19" s="136"/>
      <c r="D19" s="135"/>
    </row>
    <row r="20" spans="2:4" s="137" customFormat="1" ht="20.25" customHeight="1" x14ac:dyDescent="0.4">
      <c r="B20" s="136"/>
      <c r="C20" s="136"/>
      <c r="D20" s="135"/>
    </row>
    <row r="21" spans="2:4" s="137" customFormat="1" ht="20.25" customHeight="1" x14ac:dyDescent="0.4">
      <c r="B21" s="135" t="s">
        <v>209</v>
      </c>
      <c r="C21" s="136"/>
      <c r="D21" s="135"/>
    </row>
    <row r="22" spans="2:4" s="137" customFormat="1" ht="20.25" customHeight="1" x14ac:dyDescent="0.4">
      <c r="B22" s="136"/>
      <c r="C22" s="136"/>
      <c r="D22" s="135"/>
    </row>
    <row r="23" spans="2:4" s="137" customFormat="1" ht="20.25" customHeight="1" x14ac:dyDescent="0.4">
      <c r="B23" s="135" t="s">
        <v>223</v>
      </c>
      <c r="C23" s="136"/>
      <c r="D23" s="135"/>
    </row>
    <row r="24" spans="2:4" s="137" customFormat="1" ht="20.25" customHeight="1" x14ac:dyDescent="0.4">
      <c r="B24" s="135" t="s">
        <v>224</v>
      </c>
      <c r="C24" s="136"/>
      <c r="D24" s="135"/>
    </row>
    <row r="25" spans="2:4" s="137" customFormat="1" ht="20.25" customHeight="1" x14ac:dyDescent="0.4">
      <c r="B25" s="135" t="s">
        <v>225</v>
      </c>
      <c r="C25" s="136"/>
      <c r="D25" s="135"/>
    </row>
    <row r="26" spans="2:4" s="137" customFormat="1" ht="20.25" customHeight="1" x14ac:dyDescent="0.4">
      <c r="B26" s="136"/>
      <c r="C26" s="136"/>
      <c r="D26" s="135"/>
    </row>
    <row r="27" spans="2:4" s="137" customFormat="1" ht="17.25" customHeight="1" x14ac:dyDescent="0.4">
      <c r="B27" s="135" t="s">
        <v>148</v>
      </c>
      <c r="C27" s="135"/>
      <c r="D27" s="135"/>
    </row>
    <row r="28" spans="2:4" s="137" customFormat="1" ht="17.25" customHeight="1" x14ac:dyDescent="0.4">
      <c r="B28" s="135" t="s">
        <v>149</v>
      </c>
      <c r="C28" s="135"/>
      <c r="D28" s="135"/>
    </row>
    <row r="29" spans="2:4" s="137" customFormat="1" ht="17.25" customHeight="1" x14ac:dyDescent="0.4">
      <c r="B29" s="135"/>
      <c r="C29" s="135"/>
      <c r="D29" s="135"/>
    </row>
    <row r="30" spans="2:4" s="137" customFormat="1" ht="17.25" customHeight="1" x14ac:dyDescent="0.4">
      <c r="B30" s="135"/>
      <c r="C30" s="86" t="s">
        <v>21</v>
      </c>
      <c r="D30" s="86" t="s">
        <v>3</v>
      </c>
    </row>
    <row r="31" spans="2:4" s="137" customFormat="1" ht="17.25" customHeight="1" x14ac:dyDescent="0.4">
      <c r="B31" s="135"/>
      <c r="C31" s="86">
        <v>1</v>
      </c>
      <c r="D31" s="141" t="s">
        <v>93</v>
      </c>
    </row>
    <row r="32" spans="2:4" s="137" customFormat="1" ht="17.25" customHeight="1" x14ac:dyDescent="0.4">
      <c r="B32" s="135"/>
      <c r="C32" s="86">
        <v>2</v>
      </c>
      <c r="D32" s="141" t="s">
        <v>102</v>
      </c>
    </row>
    <row r="33" spans="2:25" s="137" customFormat="1" ht="17.25" customHeight="1" x14ac:dyDescent="0.4">
      <c r="B33" s="135"/>
      <c r="C33" s="86">
        <v>3</v>
      </c>
      <c r="D33" s="141" t="s">
        <v>99</v>
      </c>
    </row>
    <row r="34" spans="2:25" s="137" customFormat="1" ht="17.25" customHeight="1" x14ac:dyDescent="0.4">
      <c r="B34" s="135"/>
      <c r="C34" s="138"/>
      <c r="D34" s="140"/>
    </row>
    <row r="35" spans="2:25" s="137" customFormat="1" ht="17.25" customHeight="1" x14ac:dyDescent="0.4">
      <c r="B35" s="135" t="s">
        <v>150</v>
      </c>
      <c r="C35" s="135"/>
      <c r="D35" s="135"/>
      <c r="E35" s="142"/>
      <c r="F35" s="142"/>
    </row>
    <row r="36" spans="2:25" s="137" customFormat="1" ht="17.25" customHeight="1" x14ac:dyDescent="0.4">
      <c r="B36" s="135" t="s">
        <v>151</v>
      </c>
      <c r="C36" s="135"/>
      <c r="D36" s="135"/>
      <c r="E36" s="142"/>
      <c r="F36" s="142"/>
    </row>
    <row r="37" spans="2:25" s="137" customFormat="1" ht="17.25" customHeight="1" x14ac:dyDescent="0.4">
      <c r="B37" s="135"/>
      <c r="C37" s="135"/>
      <c r="D37" s="135"/>
      <c r="E37" s="142"/>
      <c r="F37" s="142"/>
      <c r="G37" s="143"/>
      <c r="H37" s="143"/>
      <c r="J37" s="143"/>
      <c r="K37" s="143"/>
      <c r="L37" s="143"/>
      <c r="M37" s="143"/>
      <c r="N37" s="143"/>
      <c r="O37" s="143"/>
      <c r="R37" s="143"/>
      <c r="S37" s="143"/>
      <c r="T37" s="143"/>
      <c r="W37" s="143"/>
      <c r="X37" s="143"/>
      <c r="Y37" s="143"/>
    </row>
    <row r="38" spans="2:25" s="137" customFormat="1" ht="17.25" customHeight="1" x14ac:dyDescent="0.4">
      <c r="B38" s="135"/>
      <c r="C38" s="86" t="s">
        <v>4</v>
      </c>
      <c r="D38" s="86" t="s">
        <v>5</v>
      </c>
      <c r="E38" s="142"/>
      <c r="F38" s="142"/>
      <c r="G38" s="143"/>
      <c r="H38" s="143"/>
      <c r="J38" s="143"/>
      <c r="K38" s="143"/>
      <c r="L38" s="143"/>
      <c r="M38" s="143"/>
      <c r="N38" s="143"/>
      <c r="O38" s="143"/>
      <c r="R38" s="143"/>
      <c r="S38" s="143"/>
      <c r="T38" s="143"/>
      <c r="W38" s="143"/>
      <c r="X38" s="143"/>
      <c r="Y38" s="143"/>
    </row>
    <row r="39" spans="2:25" s="137" customFormat="1" ht="17.25" customHeight="1" x14ac:dyDescent="0.4">
      <c r="B39" s="135"/>
      <c r="C39" s="86" t="s">
        <v>6</v>
      </c>
      <c r="D39" s="141" t="s">
        <v>152</v>
      </c>
      <c r="E39" s="142"/>
      <c r="F39" s="142"/>
      <c r="G39" s="143"/>
      <c r="H39" s="143"/>
      <c r="J39" s="143"/>
      <c r="K39" s="143"/>
      <c r="L39" s="143"/>
      <c r="M39" s="143"/>
      <c r="N39" s="143"/>
      <c r="O39" s="143"/>
      <c r="R39" s="143"/>
      <c r="S39" s="143"/>
      <c r="T39" s="143"/>
      <c r="W39" s="143"/>
      <c r="X39" s="143"/>
      <c r="Y39" s="143"/>
    </row>
    <row r="40" spans="2:25" s="137" customFormat="1" ht="17.25" customHeight="1" x14ac:dyDescent="0.4">
      <c r="B40" s="135"/>
      <c r="C40" s="86" t="s">
        <v>7</v>
      </c>
      <c r="D40" s="141" t="s">
        <v>153</v>
      </c>
      <c r="E40" s="142"/>
      <c r="F40" s="142"/>
      <c r="G40" s="143"/>
      <c r="H40" s="143"/>
      <c r="J40" s="143"/>
      <c r="K40" s="143"/>
      <c r="L40" s="143"/>
      <c r="M40" s="143"/>
      <c r="N40" s="143"/>
      <c r="O40" s="143"/>
      <c r="R40" s="143"/>
      <c r="S40" s="143"/>
      <c r="T40" s="143"/>
      <c r="W40" s="143"/>
      <c r="X40" s="143"/>
      <c r="Y40" s="143"/>
    </row>
    <row r="41" spans="2:25" s="137" customFormat="1" ht="17.25" customHeight="1" x14ac:dyDescent="0.4">
      <c r="B41" s="135"/>
      <c r="C41" s="86" t="s">
        <v>8</v>
      </c>
      <c r="D41" s="141" t="s">
        <v>154</v>
      </c>
      <c r="E41" s="142"/>
      <c r="F41" s="142"/>
      <c r="G41" s="143"/>
      <c r="H41" s="143"/>
      <c r="J41" s="143"/>
      <c r="K41" s="143"/>
      <c r="L41" s="143"/>
      <c r="M41" s="143"/>
      <c r="N41" s="143"/>
      <c r="O41" s="143"/>
      <c r="R41" s="143"/>
      <c r="S41" s="143"/>
      <c r="T41" s="143"/>
      <c r="W41" s="143"/>
      <c r="X41" s="143"/>
      <c r="Y41" s="143"/>
    </row>
    <row r="42" spans="2:25" s="137" customFormat="1" ht="17.25" customHeight="1" x14ac:dyDescent="0.4">
      <c r="B42" s="135"/>
      <c r="C42" s="86" t="s">
        <v>9</v>
      </c>
      <c r="D42" s="141" t="s">
        <v>182</v>
      </c>
      <c r="E42" s="142"/>
      <c r="F42" s="142"/>
      <c r="G42" s="143"/>
      <c r="H42" s="143"/>
      <c r="J42" s="143"/>
      <c r="K42" s="143"/>
      <c r="L42" s="143"/>
      <c r="M42" s="143"/>
      <c r="N42" s="143"/>
      <c r="O42" s="143"/>
      <c r="R42" s="143"/>
      <c r="S42" s="143"/>
      <c r="T42" s="143"/>
      <c r="W42" s="143"/>
      <c r="X42" s="143"/>
      <c r="Y42" s="143"/>
    </row>
    <row r="43" spans="2:25" s="137" customFormat="1" ht="17.25" customHeight="1" x14ac:dyDescent="0.4">
      <c r="B43" s="135"/>
      <c r="C43" s="135"/>
      <c r="D43" s="135"/>
      <c r="E43" s="142"/>
      <c r="F43" s="142"/>
      <c r="G43" s="143"/>
      <c r="H43" s="143"/>
      <c r="J43" s="143"/>
      <c r="K43" s="143"/>
      <c r="L43" s="143"/>
      <c r="M43" s="143"/>
      <c r="N43" s="143"/>
      <c r="O43" s="143"/>
      <c r="R43" s="143"/>
      <c r="S43" s="143"/>
      <c r="T43" s="143"/>
      <c r="W43" s="143"/>
      <c r="X43" s="143"/>
      <c r="Y43" s="143"/>
    </row>
    <row r="44" spans="2:25" s="137" customFormat="1" ht="17.25" customHeight="1" x14ac:dyDescent="0.4">
      <c r="B44" s="135"/>
      <c r="C44" s="144" t="s">
        <v>10</v>
      </c>
      <c r="D44" s="135"/>
      <c r="E44" s="142"/>
      <c r="F44" s="142"/>
      <c r="G44" s="143"/>
      <c r="H44" s="143"/>
      <c r="J44" s="143"/>
      <c r="K44" s="143"/>
      <c r="L44" s="143"/>
      <c r="M44" s="143"/>
      <c r="N44" s="143"/>
      <c r="O44" s="143"/>
      <c r="R44" s="143"/>
      <c r="S44" s="143"/>
      <c r="T44" s="143"/>
      <c r="W44" s="143"/>
      <c r="X44" s="143"/>
      <c r="Y44" s="143"/>
    </row>
    <row r="45" spans="2:25" s="137" customFormat="1" ht="17.25" customHeight="1" x14ac:dyDescent="0.4">
      <c r="B45" s="142"/>
      <c r="C45" s="135" t="s">
        <v>155</v>
      </c>
      <c r="D45" s="142"/>
      <c r="E45" s="142"/>
      <c r="F45" s="144"/>
      <c r="G45" s="143"/>
      <c r="H45" s="143"/>
      <c r="J45" s="143"/>
      <c r="K45" s="143"/>
      <c r="L45" s="143"/>
      <c r="M45" s="143"/>
      <c r="N45" s="143"/>
      <c r="O45" s="143"/>
      <c r="R45" s="143"/>
      <c r="S45" s="143"/>
      <c r="T45" s="143"/>
      <c r="W45" s="143"/>
      <c r="X45" s="143"/>
      <c r="Y45" s="143"/>
    </row>
    <row r="46" spans="2:25" s="137" customFormat="1" ht="17.25" customHeight="1" x14ac:dyDescent="0.4">
      <c r="B46" s="142"/>
      <c r="C46" s="135" t="s">
        <v>183</v>
      </c>
      <c r="D46" s="142"/>
      <c r="E46" s="142"/>
      <c r="F46" s="135"/>
      <c r="G46" s="143"/>
      <c r="H46" s="143"/>
      <c r="J46" s="143"/>
      <c r="K46" s="143"/>
      <c r="L46" s="143"/>
      <c r="M46" s="143"/>
      <c r="N46" s="143"/>
      <c r="O46" s="143"/>
      <c r="R46" s="143"/>
      <c r="S46" s="143"/>
      <c r="T46" s="143"/>
      <c r="W46" s="143"/>
      <c r="X46" s="143"/>
      <c r="Y46" s="143"/>
    </row>
    <row r="47" spans="2:25" s="137" customFormat="1" ht="17.25" customHeight="1" x14ac:dyDescent="0.4">
      <c r="B47" s="135"/>
      <c r="C47" s="135"/>
      <c r="D47" s="135"/>
      <c r="E47" s="144"/>
      <c r="F47" s="143"/>
      <c r="G47" s="143"/>
      <c r="H47" s="143"/>
      <c r="J47" s="143"/>
      <c r="K47" s="143"/>
      <c r="L47" s="143"/>
      <c r="M47" s="143"/>
      <c r="N47" s="143"/>
      <c r="O47" s="143"/>
      <c r="R47" s="143"/>
      <c r="S47" s="143"/>
      <c r="T47" s="143"/>
      <c r="W47" s="143"/>
      <c r="X47" s="143"/>
      <c r="Y47" s="143"/>
    </row>
    <row r="48" spans="2:25" s="137" customFormat="1" ht="17.25" customHeight="1" x14ac:dyDescent="0.4">
      <c r="B48" s="135" t="s">
        <v>156</v>
      </c>
      <c r="C48" s="135"/>
      <c r="D48" s="135"/>
    </row>
    <row r="49" spans="2:51" s="137" customFormat="1" ht="17.25" customHeight="1" x14ac:dyDescent="0.4">
      <c r="B49" s="135" t="s">
        <v>157</v>
      </c>
      <c r="C49" s="135"/>
      <c r="D49" s="135"/>
      <c r="AH49" s="85"/>
      <c r="AI49" s="85"/>
      <c r="AJ49" s="85"/>
      <c r="AK49" s="85"/>
      <c r="AL49" s="85"/>
      <c r="AM49" s="85"/>
      <c r="AN49" s="85"/>
      <c r="AO49" s="85"/>
      <c r="AP49" s="85"/>
      <c r="AQ49" s="85"/>
      <c r="AR49" s="85"/>
      <c r="AS49" s="85"/>
    </row>
    <row r="50" spans="2:51" s="137" customFormat="1" ht="17.25" customHeight="1" x14ac:dyDescent="0.4">
      <c r="B50" s="145" t="s">
        <v>165</v>
      </c>
      <c r="C50" s="142"/>
      <c r="D50" s="142"/>
      <c r="E50" s="146"/>
      <c r="F50" s="146"/>
      <c r="G50" s="146"/>
      <c r="H50" s="146"/>
      <c r="I50" s="146"/>
      <c r="J50" s="146"/>
      <c r="K50" s="146"/>
      <c r="L50" s="146"/>
      <c r="M50" s="146"/>
      <c r="N50" s="146"/>
      <c r="O50" s="147"/>
      <c r="P50" s="147"/>
      <c r="Q50" s="146"/>
      <c r="R50" s="147"/>
      <c r="S50" s="146"/>
      <c r="T50" s="146"/>
      <c r="U50" s="147"/>
      <c r="V50" s="85"/>
      <c r="W50" s="85"/>
      <c r="X50" s="85"/>
      <c r="Y50" s="146"/>
      <c r="Z50" s="146"/>
      <c r="AA50" s="146"/>
      <c r="AB50" s="146"/>
      <c r="AC50" s="85"/>
      <c r="AD50" s="146"/>
      <c r="AE50" s="147"/>
      <c r="AF50" s="147"/>
      <c r="AG50" s="147"/>
      <c r="AH50" s="147"/>
      <c r="AI50" s="148"/>
      <c r="AJ50" s="147"/>
      <c r="AK50" s="147"/>
      <c r="AL50" s="147"/>
      <c r="AM50" s="147"/>
      <c r="AN50" s="147"/>
      <c r="AO50" s="147"/>
      <c r="AP50" s="147"/>
      <c r="AQ50" s="147"/>
      <c r="AR50" s="147"/>
      <c r="AS50" s="147"/>
      <c r="AT50" s="147"/>
      <c r="AU50" s="147"/>
      <c r="AV50" s="147"/>
      <c r="AW50" s="147"/>
      <c r="AX50" s="147"/>
      <c r="AY50" s="148"/>
    </row>
    <row r="51" spans="2:51" s="137" customFormat="1" ht="17.25" customHeight="1" x14ac:dyDescent="0.4">
      <c r="F51" s="85"/>
    </row>
    <row r="52" spans="2:51" s="137" customFormat="1" ht="17.25" customHeight="1" x14ac:dyDescent="0.4">
      <c r="B52" s="135" t="s">
        <v>158</v>
      </c>
      <c r="C52" s="135"/>
    </row>
    <row r="53" spans="2:51" s="137" customFormat="1" ht="17.25" customHeight="1" x14ac:dyDescent="0.4">
      <c r="B53" s="135"/>
      <c r="C53" s="135"/>
    </row>
    <row r="54" spans="2:51" s="137" customFormat="1" ht="17.25" customHeight="1" x14ac:dyDescent="0.4">
      <c r="B54" s="135" t="s">
        <v>191</v>
      </c>
      <c r="C54" s="135"/>
    </row>
    <row r="55" spans="2:51" s="137" customFormat="1" ht="17.25" customHeight="1" x14ac:dyDescent="0.4">
      <c r="B55" s="135" t="s">
        <v>159</v>
      </c>
      <c r="C55" s="135"/>
    </row>
    <row r="56" spans="2:51" s="137" customFormat="1" ht="17.25" customHeight="1" x14ac:dyDescent="0.4">
      <c r="B56" s="135"/>
      <c r="C56" s="135"/>
    </row>
    <row r="57" spans="2:51" s="137" customFormat="1" ht="17.25" customHeight="1" x14ac:dyDescent="0.4">
      <c r="B57" s="135" t="s">
        <v>160</v>
      </c>
      <c r="C57" s="135"/>
    </row>
    <row r="58" spans="2:51" s="137" customFormat="1" ht="17.25" customHeight="1" x14ac:dyDescent="0.4">
      <c r="B58" s="135" t="s">
        <v>161</v>
      </c>
      <c r="C58" s="135"/>
    </row>
    <row r="59" spans="2:51" s="137" customFormat="1" ht="17.25" customHeight="1" x14ac:dyDescent="0.4">
      <c r="B59" s="135"/>
      <c r="C59" s="135"/>
    </row>
    <row r="60" spans="2:51" s="137" customFormat="1" ht="17.25" customHeight="1" x14ac:dyDescent="0.4">
      <c r="B60" s="135" t="s">
        <v>162</v>
      </c>
      <c r="C60" s="135"/>
      <c r="D60" s="135"/>
    </row>
    <row r="61" spans="2:51" s="137" customFormat="1" ht="17.25" customHeight="1" x14ac:dyDescent="0.4">
      <c r="B61" s="135"/>
      <c r="C61" s="135"/>
      <c r="D61" s="135"/>
    </row>
    <row r="62" spans="2:51" s="137" customFormat="1" ht="17.25" customHeight="1" x14ac:dyDescent="0.4">
      <c r="B62" s="142" t="s">
        <v>166</v>
      </c>
      <c r="C62" s="142"/>
      <c r="D62" s="135"/>
    </row>
    <row r="63" spans="2:51" s="137" customFormat="1" ht="17.25" customHeight="1" x14ac:dyDescent="0.4">
      <c r="B63" s="142" t="s">
        <v>163</v>
      </c>
      <c r="C63" s="142"/>
      <c r="D63" s="135"/>
    </row>
    <row r="64" spans="2:51" s="137" customFormat="1" ht="17.25" customHeight="1" x14ac:dyDescent="0.4"/>
    <row r="65" spans="2:71" s="137" customFormat="1" ht="17.25" customHeight="1" x14ac:dyDescent="0.4">
      <c r="B65" s="137" t="s">
        <v>167</v>
      </c>
      <c r="E65" s="149"/>
      <c r="F65" s="149"/>
      <c r="G65" s="149"/>
      <c r="H65" s="149"/>
      <c r="I65" s="149"/>
      <c r="J65" s="149"/>
      <c r="K65" s="149"/>
      <c r="L65" s="154"/>
      <c r="M65" s="142" t="s">
        <v>168</v>
      </c>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row>
    <row r="66" spans="2:71" s="137" customFormat="1" ht="17.25" customHeight="1" x14ac:dyDescent="0.4">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row>
    <row r="67" spans="2:71" s="137" customFormat="1" ht="17.25" customHeight="1" x14ac:dyDescent="0.4">
      <c r="B67" s="137" t="s">
        <v>211</v>
      </c>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row>
    <row r="68" spans="2:71" s="137" customFormat="1" ht="17.25" customHeight="1" x14ac:dyDescent="0.4">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row>
    <row r="69" spans="2:71" s="137" customFormat="1" ht="17.25" customHeight="1" x14ac:dyDescent="0.2">
      <c r="B69" s="137" t="s">
        <v>212</v>
      </c>
      <c r="BL69" s="150"/>
      <c r="BM69" s="151"/>
      <c r="BN69" s="150"/>
      <c r="BO69" s="150"/>
      <c r="BP69" s="150"/>
      <c r="BQ69" s="152"/>
      <c r="BR69" s="153"/>
      <c r="BS69" s="153"/>
    </row>
    <row r="70" spans="2:71" s="137" customFormat="1" ht="17.25" customHeight="1" x14ac:dyDescent="0.4">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row>
    <row r="71" spans="2:71" ht="17.25" customHeight="1" x14ac:dyDescent="0.4">
      <c r="B71" s="137" t="s">
        <v>213</v>
      </c>
    </row>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C41" sqref="C41"/>
    </sheetView>
  </sheetViews>
  <sheetFormatPr defaultRowHeight="18.75" x14ac:dyDescent="0.4"/>
  <cols>
    <col min="1" max="1" width="1.875" style="55" customWidth="1"/>
    <col min="2" max="2" width="11.5" style="55" customWidth="1"/>
    <col min="3" max="12" width="40.625" style="55" customWidth="1"/>
    <col min="13" max="16384" width="9" style="55"/>
  </cols>
  <sheetData>
    <row r="1" spans="2:4" x14ac:dyDescent="0.4">
      <c r="B1" s="85" t="s">
        <v>128</v>
      </c>
      <c r="C1" s="85"/>
      <c r="D1" s="85"/>
    </row>
    <row r="2" spans="2:4" x14ac:dyDescent="0.4">
      <c r="B2" s="85"/>
      <c r="C2" s="85"/>
      <c r="D2" s="85"/>
    </row>
    <row r="3" spans="2:4" x14ac:dyDescent="0.4">
      <c r="B3" s="86" t="s">
        <v>129</v>
      </c>
      <c r="C3" s="86" t="s">
        <v>130</v>
      </c>
      <c r="D3" s="85"/>
    </row>
    <row r="4" spans="2:4" x14ac:dyDescent="0.4">
      <c r="B4" s="87">
        <v>1</v>
      </c>
      <c r="C4" s="155" t="s">
        <v>199</v>
      </c>
      <c r="D4" s="85"/>
    </row>
    <row r="5" spans="2:4" x14ac:dyDescent="0.4">
      <c r="B5" s="87">
        <v>2</v>
      </c>
      <c r="C5" s="155" t="s">
        <v>215</v>
      </c>
    </row>
    <row r="6" spans="2:4" x14ac:dyDescent="0.4">
      <c r="B6" s="87">
        <v>3</v>
      </c>
      <c r="C6" s="155" t="s">
        <v>216</v>
      </c>
      <c r="D6" s="85"/>
    </row>
    <row r="7" spans="2:4" x14ac:dyDescent="0.4">
      <c r="B7" s="87">
        <v>4</v>
      </c>
      <c r="C7" s="155" t="s">
        <v>226</v>
      </c>
      <c r="D7" s="85"/>
    </row>
    <row r="8" spans="2:4" x14ac:dyDescent="0.4">
      <c r="B8" s="87">
        <v>5</v>
      </c>
      <c r="C8" s="155" t="s">
        <v>227</v>
      </c>
      <c r="D8" s="85"/>
    </row>
    <row r="9" spans="2:4" x14ac:dyDescent="0.4">
      <c r="B9" s="87">
        <v>6</v>
      </c>
      <c r="C9" s="155"/>
      <c r="D9" s="85"/>
    </row>
    <row r="10" spans="2:4" x14ac:dyDescent="0.4">
      <c r="B10" s="87">
        <v>7</v>
      </c>
      <c r="C10" s="155"/>
      <c r="D10" s="85"/>
    </row>
    <row r="11" spans="2:4" x14ac:dyDescent="0.4">
      <c r="B11" s="87">
        <v>8</v>
      </c>
      <c r="C11" s="155"/>
      <c r="D11" s="85"/>
    </row>
    <row r="12" spans="2:4" x14ac:dyDescent="0.4">
      <c r="B12" s="87">
        <v>9</v>
      </c>
      <c r="C12" s="155"/>
      <c r="D12" s="85"/>
    </row>
    <row r="13" spans="2:4" x14ac:dyDescent="0.4">
      <c r="B13" s="87">
        <v>10</v>
      </c>
      <c r="C13" s="155"/>
      <c r="D13" s="85"/>
    </row>
    <row r="15" spans="2:4" x14ac:dyDescent="0.4">
      <c r="B15" s="85" t="s">
        <v>131</v>
      </c>
    </row>
    <row r="16" spans="2:4" ht="19.5" thickBot="1" x14ac:dyDescent="0.45"/>
    <row r="17" spans="2:12" ht="20.25" thickBot="1" x14ac:dyDescent="0.45">
      <c r="B17" s="88" t="s">
        <v>100</v>
      </c>
      <c r="C17" s="89" t="s">
        <v>93</v>
      </c>
      <c r="D17" s="90" t="s">
        <v>102</v>
      </c>
      <c r="E17" s="90" t="s">
        <v>99</v>
      </c>
      <c r="F17" s="90"/>
      <c r="G17" s="90"/>
      <c r="H17" s="179"/>
      <c r="I17" s="179"/>
      <c r="J17" s="179"/>
      <c r="K17" s="179"/>
      <c r="L17" s="180"/>
    </row>
    <row r="18" spans="2:12" ht="19.5" x14ac:dyDescent="0.4">
      <c r="B18" s="368" t="s">
        <v>101</v>
      </c>
      <c r="C18" s="91" t="s">
        <v>95</v>
      </c>
      <c r="D18" s="92" t="s">
        <v>96</v>
      </c>
      <c r="E18" s="92" t="s">
        <v>94</v>
      </c>
      <c r="F18" s="92"/>
      <c r="G18" s="92"/>
      <c r="H18" s="93"/>
      <c r="I18" s="93"/>
      <c r="J18" s="93"/>
      <c r="K18" s="93"/>
      <c r="L18" s="94"/>
    </row>
    <row r="19" spans="2:12" ht="19.5" x14ac:dyDescent="0.4">
      <c r="B19" s="369"/>
      <c r="C19" s="95"/>
      <c r="D19" s="96" t="s">
        <v>97</v>
      </c>
      <c r="E19" s="96" t="s">
        <v>200</v>
      </c>
      <c r="F19" s="96"/>
      <c r="G19" s="96"/>
      <c r="H19" s="97"/>
      <c r="I19" s="97"/>
      <c r="J19" s="97"/>
      <c r="K19" s="97"/>
      <c r="L19" s="98"/>
    </row>
    <row r="20" spans="2:12" ht="19.5" x14ac:dyDescent="0.4">
      <c r="B20" s="369"/>
      <c r="C20" s="95"/>
      <c r="D20" s="96" t="s">
        <v>19</v>
      </c>
      <c r="E20" s="96" t="s">
        <v>201</v>
      </c>
      <c r="F20" s="96"/>
      <c r="G20" s="96"/>
      <c r="H20" s="97"/>
      <c r="I20" s="97"/>
      <c r="J20" s="97"/>
      <c r="K20" s="97"/>
      <c r="L20" s="98"/>
    </row>
    <row r="21" spans="2:12" ht="19.5" x14ac:dyDescent="0.4">
      <c r="B21" s="369"/>
      <c r="C21" s="95"/>
      <c r="D21" s="96" t="s">
        <v>98</v>
      </c>
      <c r="E21" s="96"/>
      <c r="F21" s="96"/>
      <c r="G21" s="96"/>
      <c r="H21" s="97"/>
      <c r="I21" s="97"/>
      <c r="J21" s="97"/>
      <c r="K21" s="97"/>
      <c r="L21" s="98"/>
    </row>
    <row r="22" spans="2:12" x14ac:dyDescent="0.4">
      <c r="B22" s="369"/>
      <c r="C22" s="99"/>
      <c r="D22" s="97"/>
      <c r="E22" s="97"/>
      <c r="F22" s="97"/>
      <c r="G22" s="97"/>
      <c r="H22" s="97"/>
      <c r="I22" s="97"/>
      <c r="J22" s="97"/>
      <c r="K22" s="97"/>
      <c r="L22" s="98"/>
    </row>
    <row r="23" spans="2:12" x14ac:dyDescent="0.4">
      <c r="B23" s="369"/>
      <c r="C23" s="99"/>
      <c r="D23" s="97"/>
      <c r="E23" s="97"/>
      <c r="F23" s="97"/>
      <c r="G23" s="97"/>
      <c r="H23" s="97"/>
      <c r="I23" s="97"/>
      <c r="J23" s="97"/>
      <c r="K23" s="97"/>
      <c r="L23" s="98"/>
    </row>
    <row r="24" spans="2:12" x14ac:dyDescent="0.4">
      <c r="B24" s="369"/>
      <c r="C24" s="99"/>
      <c r="D24" s="97"/>
      <c r="E24" s="97"/>
      <c r="F24" s="97"/>
      <c r="G24" s="97"/>
      <c r="H24" s="97"/>
      <c r="I24" s="97"/>
      <c r="J24" s="97"/>
      <c r="K24" s="97"/>
      <c r="L24" s="98"/>
    </row>
    <row r="25" spans="2:12" x14ac:dyDescent="0.4">
      <c r="B25" s="369"/>
      <c r="C25" s="99"/>
      <c r="D25" s="97"/>
      <c r="E25" s="97"/>
      <c r="F25" s="97"/>
      <c r="G25" s="97"/>
      <c r="H25" s="97"/>
      <c r="I25" s="97"/>
      <c r="J25" s="97"/>
      <c r="K25" s="97"/>
      <c r="L25" s="98"/>
    </row>
    <row r="26" spans="2:12" ht="19.5" thickBot="1" x14ac:dyDescent="0.45">
      <c r="B26" s="370"/>
      <c r="C26" s="100"/>
      <c r="D26" s="101"/>
      <c r="E26" s="101"/>
      <c r="F26" s="101"/>
      <c r="G26" s="101"/>
      <c r="H26" s="101"/>
      <c r="I26" s="101"/>
      <c r="J26" s="101"/>
      <c r="K26" s="101"/>
      <c r="L26" s="102"/>
    </row>
    <row r="30" spans="2:12" x14ac:dyDescent="0.4">
      <c r="C30" s="55" t="s">
        <v>229</v>
      </c>
    </row>
    <row r="31" spans="2:12" x14ac:dyDescent="0.4">
      <c r="C31" s="55" t="s">
        <v>103</v>
      </c>
    </row>
    <row r="32" spans="2:12" x14ac:dyDescent="0.4">
      <c r="C32" s="55" t="s">
        <v>232</v>
      </c>
    </row>
    <row r="33" spans="3:3" x14ac:dyDescent="0.4">
      <c r="C33" s="55" t="s">
        <v>104</v>
      </c>
    </row>
    <row r="34" spans="3:3" x14ac:dyDescent="0.4">
      <c r="C34" s="55" t="s">
        <v>132</v>
      </c>
    </row>
    <row r="35" spans="3:3" x14ac:dyDescent="0.4">
      <c r="C35" s="55" t="s">
        <v>202</v>
      </c>
    </row>
    <row r="37" spans="3:3" x14ac:dyDescent="0.4">
      <c r="C37" s="55" t="s">
        <v>105</v>
      </c>
    </row>
    <row r="38" spans="3:3" x14ac:dyDescent="0.4">
      <c r="C38" s="55" t="s">
        <v>106</v>
      </c>
    </row>
    <row r="40" spans="3:3" x14ac:dyDescent="0.4">
      <c r="C40" s="55" t="s">
        <v>233</v>
      </c>
    </row>
    <row r="41" spans="3:3" x14ac:dyDescent="0.4">
      <c r="C41" s="55" t="s">
        <v>107</v>
      </c>
    </row>
    <row r="42" spans="3:3" x14ac:dyDescent="0.4">
      <c r="C42" s="55" t="s">
        <v>108</v>
      </c>
    </row>
    <row r="43" spans="3:3" x14ac:dyDescent="0.4">
      <c r="C43" s="55" t="s">
        <v>109</v>
      </c>
    </row>
    <row r="44" spans="3:3" x14ac:dyDescent="0.4">
      <c r="C44" s="55" t="s">
        <v>110</v>
      </c>
    </row>
    <row r="45" spans="3:3" x14ac:dyDescent="0.4">
      <c r="C45" s="55" t="s">
        <v>111</v>
      </c>
    </row>
  </sheetData>
  <mergeCells count="1">
    <mergeCell ref="B18:B26"/>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【記載例】認知症対応型共同生活介護</vt:lpstr>
      <vt:lpstr>【記載例】シフト記号表（勤務時間帯）</vt:lpstr>
      <vt:lpstr>認知症対応型共同生活介護</vt:lpstr>
      <vt:lpstr>シフト記号表（勤務時間帯）</vt:lpstr>
      <vt:lpstr>記入方法</vt:lpstr>
      <vt:lpstr>プルダウン・リスト</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認知症対応型共同生活介護!Print_Area</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土浦市</cp:lastModifiedBy>
  <cp:lastPrinted>2020-08-31T08:07:50Z</cp:lastPrinted>
  <dcterms:created xsi:type="dcterms:W3CDTF">2020-01-28T01:12:50Z</dcterms:created>
  <dcterms:modified xsi:type="dcterms:W3CDTF">2020-10-19T01:57:57Z</dcterms:modified>
</cp:coreProperties>
</file>