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一時利用（すぐ消してOK\"/>
    </mc:Choice>
  </mc:AlternateContent>
  <bookViews>
    <workbookView xWindow="31155" yWindow="585" windowWidth="24495" windowHeight="16995" tabRatio="874"/>
  </bookViews>
  <sheets>
    <sheet name="【記載例】（ユニット型）" sheetId="10" r:id="rId1"/>
    <sheet name="【記載例】（ユニット型）シフト記号表" sheetId="15" r:id="rId2"/>
    <sheet name="（ユニット型）介護老人福祉施設" sheetId="11" r:id="rId3"/>
    <sheet name="（ユニット型）シフト記号表" sheetId="5" r:id="rId4"/>
    <sheet name="（ユニット型）記入方法" sheetId="4" r:id="rId5"/>
    <sheet name="（従来型）介護老人福祉施設" sheetId="13" r:id="rId6"/>
    <sheet name="（従来型）シフト記号表" sheetId="12" r:id="rId7"/>
    <sheet name="（従来型）記入方法" sheetId="14" r:id="rId8"/>
    <sheet name="プルダウン・リスト（従来型・ユニット型共通）" sheetId="3" r:id="rId9"/>
  </sheets>
  <definedNames>
    <definedName name="_xlnm.Print_Area" localSheetId="3">'（ユニット型）シフト記号表'!$A$1:$AH$48</definedName>
    <definedName name="_xlnm.Print_Area" localSheetId="2">'（ユニット型）介護老人福祉施設'!$A$1:$BN$147</definedName>
    <definedName name="_xlnm.Print_Area" localSheetId="4">'（ユニット型）記入方法'!$A$1:$S$95</definedName>
    <definedName name="_xlnm.Print_Area" localSheetId="6">'（従来型）シフト記号表'!$A$1:$AH$48</definedName>
    <definedName name="_xlnm.Print_Area" localSheetId="5">'（従来型）介護老人福祉施設'!$A$1:$BN$147</definedName>
    <definedName name="_xlnm.Print_Area" localSheetId="7">'（従来型）記入方法'!$A$1:$S$86</definedName>
    <definedName name="_xlnm.Print_Area" localSheetId="0">'【記載例】（ユニット型）'!$A$1:$BN$147</definedName>
    <definedName name="_xlnm.Print_Area" localSheetId="1">'【記載例】（ユニット型）シフト記号表'!$A$1:$AH$48</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Q136" i="10" l="1"/>
  <c r="AN136" i="10"/>
  <c r="AL136" i="10"/>
  <c r="AA136" i="10"/>
  <c r="X136" i="10"/>
  <c r="V136" i="10"/>
  <c r="AQ136" i="11"/>
  <c r="AN136" i="11"/>
  <c r="AL136" i="11"/>
  <c r="AA136" i="11"/>
  <c r="X136" i="11"/>
  <c r="V136" i="11"/>
  <c r="AQ136" i="13"/>
  <c r="AN136" i="13"/>
  <c r="AL136" i="13"/>
  <c r="AA136" i="13"/>
  <c r="X136" i="13"/>
  <c r="V136" i="13"/>
  <c r="AI133" i="13" l="1"/>
  <c r="AI133" i="11"/>
  <c r="AI133" i="10" l="1"/>
  <c r="Y39" i="5" l="1"/>
  <c r="Y40" i="5"/>
  <c r="Y41" i="5"/>
  <c r="Y42" i="5"/>
  <c r="Y43" i="5"/>
  <c r="Y44" i="5"/>
  <c r="Y45" i="5"/>
  <c r="Y46" i="5"/>
  <c r="Y47" i="5"/>
  <c r="Y38" i="5"/>
  <c r="Y39" i="15"/>
  <c r="Y40" i="15"/>
  <c r="Y41" i="15"/>
  <c r="Y42" i="15"/>
  <c r="Y43" i="15"/>
  <c r="Y44" i="15"/>
  <c r="Y45" i="15"/>
  <c r="Y46" i="15"/>
  <c r="Y47" i="15"/>
  <c r="Y38" i="15"/>
  <c r="Y46" i="12"/>
  <c r="Y47" i="12"/>
  <c r="Y39" i="12"/>
  <c r="Y40" i="12"/>
  <c r="Y41" i="12"/>
  <c r="Y42" i="12"/>
  <c r="Y43" i="12"/>
  <c r="Y44" i="12"/>
  <c r="Y45" i="12"/>
  <c r="Y38" i="12"/>
  <c r="Y13" i="12"/>
  <c r="Y14" i="12"/>
  <c r="Y15" i="12"/>
  <c r="Y16" i="12"/>
  <c r="Y17" i="12"/>
  <c r="Y18" i="12"/>
  <c r="Y19" i="12"/>
  <c r="Y20" i="12"/>
  <c r="Y21" i="12"/>
  <c r="Y8" i="12"/>
  <c r="Y9" i="12"/>
  <c r="Y10" i="12"/>
  <c r="Y11" i="12"/>
  <c r="Y12" i="12"/>
  <c r="BF14" i="13" l="1"/>
  <c r="BF14" i="11"/>
  <c r="BF14" i="10"/>
  <c r="AI135" i="13" l="1"/>
  <c r="AG135" i="13"/>
  <c r="S135" i="13"/>
  <c r="Q135" i="13"/>
  <c r="AI134" i="13"/>
  <c r="AE141" i="13" s="1"/>
  <c r="AO141" i="13" s="1"/>
  <c r="AG134" i="13"/>
  <c r="S134" i="13"/>
  <c r="O141" i="13" s="1"/>
  <c r="Y141" i="13" s="1"/>
  <c r="Q134" i="13"/>
  <c r="AG133" i="13"/>
  <c r="S133" i="13"/>
  <c r="Q133" i="13"/>
  <c r="AI132" i="13"/>
  <c r="AG132" i="13"/>
  <c r="S132" i="13"/>
  <c r="S136" i="13" s="1"/>
  <c r="Q132" i="13"/>
  <c r="AI135" i="11"/>
  <c r="AG135" i="11"/>
  <c r="S135" i="11"/>
  <c r="Q135" i="11"/>
  <c r="AI134" i="11"/>
  <c r="AE141" i="11" s="1"/>
  <c r="AO141" i="11" s="1"/>
  <c r="AG134" i="11"/>
  <c r="S134" i="11"/>
  <c r="O141" i="11" s="1"/>
  <c r="Y141" i="11" s="1"/>
  <c r="Q134" i="11"/>
  <c r="AG133" i="11"/>
  <c r="S133" i="11"/>
  <c r="Q133" i="11"/>
  <c r="AI132" i="11"/>
  <c r="AI136" i="11" s="1"/>
  <c r="AG132" i="11"/>
  <c r="S132" i="11"/>
  <c r="S136" i="11" s="1"/>
  <c r="Q132" i="11"/>
  <c r="Q136" i="11" s="1"/>
  <c r="AJ141" i="13"/>
  <c r="T141" i="13"/>
  <c r="AJ140" i="13"/>
  <c r="AE140" i="13"/>
  <c r="T140" i="13"/>
  <c r="O140" i="13"/>
  <c r="AJ141" i="11"/>
  <c r="T141" i="11"/>
  <c r="AJ140" i="11"/>
  <c r="AE140" i="11"/>
  <c r="T140" i="11"/>
  <c r="O140" i="11"/>
  <c r="AJ141" i="10"/>
  <c r="AJ140" i="10"/>
  <c r="AE140" i="10"/>
  <c r="T141" i="10"/>
  <c r="T140" i="10"/>
  <c r="O140" i="10"/>
  <c r="Q136" i="13" l="1"/>
  <c r="AG136" i="13"/>
  <c r="AI136" i="13"/>
  <c r="AG136" i="11"/>
  <c r="AW39" i="10"/>
  <c r="AV39" i="10"/>
  <c r="AW38" i="10"/>
  <c r="AV38" i="10"/>
  <c r="AP39" i="10"/>
  <c r="AO39" i="10"/>
  <c r="AP38" i="10"/>
  <c r="AO38" i="10"/>
  <c r="AI39" i="10"/>
  <c r="AH39" i="10"/>
  <c r="AI38" i="10"/>
  <c r="AH38" i="10"/>
  <c r="BE126" i="10" l="1"/>
  <c r="BD126" i="10"/>
  <c r="BC126" i="10"/>
  <c r="BB126" i="10"/>
  <c r="BA126" i="10"/>
  <c r="AZ126" i="10"/>
  <c r="AY126" i="10"/>
  <c r="AX126" i="10"/>
  <c r="AW126" i="10"/>
  <c r="AV126" i="10"/>
  <c r="AU126" i="10"/>
  <c r="AT126" i="10"/>
  <c r="AS126" i="10"/>
  <c r="AR126" i="10"/>
  <c r="AQ126" i="10"/>
  <c r="AP126" i="10"/>
  <c r="AO126" i="10"/>
  <c r="AN126" i="10"/>
  <c r="AM126" i="10"/>
  <c r="AL126" i="10"/>
  <c r="AK126" i="10"/>
  <c r="AJ126" i="10"/>
  <c r="AI126" i="10"/>
  <c r="AH126" i="10"/>
  <c r="AG126" i="10"/>
  <c r="AF126" i="10"/>
  <c r="AE126" i="10"/>
  <c r="AD126" i="10"/>
  <c r="AC126" i="10"/>
  <c r="AB126" i="10"/>
  <c r="AA126" i="10"/>
  <c r="BE125" i="10"/>
  <c r="BD125" i="10"/>
  <c r="BC125" i="10"/>
  <c r="BB125" i="10"/>
  <c r="BA125" i="10"/>
  <c r="AZ125" i="10"/>
  <c r="AY125" i="10"/>
  <c r="AX125" i="10"/>
  <c r="AW125" i="10"/>
  <c r="AV125" i="10"/>
  <c r="AU125" i="10"/>
  <c r="AT125" i="10"/>
  <c r="AS125" i="10"/>
  <c r="AR125" i="10"/>
  <c r="AQ125" i="10"/>
  <c r="AP125" i="10"/>
  <c r="AO125" i="10"/>
  <c r="AN125" i="10"/>
  <c r="AM125" i="10"/>
  <c r="AL125" i="10"/>
  <c r="AK125" i="10"/>
  <c r="AJ125" i="10"/>
  <c r="AI125" i="10"/>
  <c r="AH125" i="10"/>
  <c r="AG125" i="10"/>
  <c r="AF125" i="10"/>
  <c r="AE125" i="10"/>
  <c r="AD125" i="10"/>
  <c r="AC125" i="10"/>
  <c r="AB125" i="10"/>
  <c r="AA125" i="10"/>
  <c r="BE123" i="10"/>
  <c r="BD123" i="10"/>
  <c r="BC123" i="10"/>
  <c r="BB123" i="10"/>
  <c r="BA123" i="10"/>
  <c r="AZ123" i="10"/>
  <c r="AY123" i="10"/>
  <c r="AX123" i="10"/>
  <c r="AW123" i="10"/>
  <c r="AV123" i="10"/>
  <c r="AU123" i="10"/>
  <c r="AT123" i="10"/>
  <c r="AS123" i="10"/>
  <c r="AR123" i="10"/>
  <c r="AQ123" i="10"/>
  <c r="AP123" i="10"/>
  <c r="AO123" i="10"/>
  <c r="AN123" i="10"/>
  <c r="AM123" i="10"/>
  <c r="AL123" i="10"/>
  <c r="AK123" i="10"/>
  <c r="AJ123" i="10"/>
  <c r="AI123" i="10"/>
  <c r="AH123" i="10"/>
  <c r="AG123" i="10"/>
  <c r="AF123" i="10"/>
  <c r="AE123" i="10"/>
  <c r="AD123" i="10"/>
  <c r="AC123" i="10"/>
  <c r="AB123" i="10"/>
  <c r="AA123" i="10"/>
  <c r="BE122" i="10"/>
  <c r="BD122" i="10"/>
  <c r="BC122" i="10"/>
  <c r="BB122" i="10"/>
  <c r="BA122" i="10"/>
  <c r="AZ122" i="10"/>
  <c r="AY122" i="10"/>
  <c r="AX122" i="10"/>
  <c r="AW122" i="10"/>
  <c r="AV122" i="10"/>
  <c r="AU122" i="10"/>
  <c r="AT122" i="10"/>
  <c r="AS122" i="10"/>
  <c r="AR122" i="10"/>
  <c r="AQ122" i="10"/>
  <c r="AP122" i="10"/>
  <c r="AO122" i="10"/>
  <c r="AN122" i="10"/>
  <c r="AM122" i="10"/>
  <c r="AL122" i="10"/>
  <c r="AK122" i="10"/>
  <c r="AJ122" i="10"/>
  <c r="AI122" i="10"/>
  <c r="AH122" i="10"/>
  <c r="AG122" i="10"/>
  <c r="AF122" i="10"/>
  <c r="AE122" i="10"/>
  <c r="AD122" i="10"/>
  <c r="AC122" i="10"/>
  <c r="AB122" i="10"/>
  <c r="AA122" i="10"/>
  <c r="BF122" i="10" s="1"/>
  <c r="BH122" i="10" s="1"/>
  <c r="BE120" i="10"/>
  <c r="BD120" i="10"/>
  <c r="BC120" i="10"/>
  <c r="BB120" i="10"/>
  <c r="BA120" i="10"/>
  <c r="AZ120" i="10"/>
  <c r="AY120" i="10"/>
  <c r="AX120" i="10"/>
  <c r="AW120" i="10"/>
  <c r="AV120" i="10"/>
  <c r="AU120" i="10"/>
  <c r="AT120" i="10"/>
  <c r="AS120" i="10"/>
  <c r="AR120" i="10"/>
  <c r="AQ120" i="10"/>
  <c r="AP120" i="10"/>
  <c r="AO120" i="10"/>
  <c r="AN120" i="10"/>
  <c r="AM120" i="10"/>
  <c r="AL120" i="10"/>
  <c r="AK120" i="10"/>
  <c r="AJ120" i="10"/>
  <c r="AI120" i="10"/>
  <c r="AH120" i="10"/>
  <c r="AG120" i="10"/>
  <c r="AF120" i="10"/>
  <c r="AE120" i="10"/>
  <c r="AD120" i="10"/>
  <c r="AC120" i="10"/>
  <c r="AB120" i="10"/>
  <c r="AA120" i="10"/>
  <c r="BE119" i="10"/>
  <c r="BD119" i="10"/>
  <c r="BC119" i="10"/>
  <c r="BB119" i="10"/>
  <c r="BA119" i="10"/>
  <c r="AZ119" i="10"/>
  <c r="AY119" i="10"/>
  <c r="AX119" i="10"/>
  <c r="AW119" i="10"/>
  <c r="AV119" i="10"/>
  <c r="AU119" i="10"/>
  <c r="AT119" i="10"/>
  <c r="AS119" i="10"/>
  <c r="AR119" i="10"/>
  <c r="AQ119" i="10"/>
  <c r="AP119" i="10"/>
  <c r="AO119" i="10"/>
  <c r="AN119" i="10"/>
  <c r="AM119" i="10"/>
  <c r="AL119" i="10"/>
  <c r="AK119" i="10"/>
  <c r="AJ119" i="10"/>
  <c r="AI119" i="10"/>
  <c r="AH119" i="10"/>
  <c r="AG119" i="10"/>
  <c r="AF119" i="10"/>
  <c r="AE119" i="10"/>
  <c r="AD119" i="10"/>
  <c r="AC119" i="10"/>
  <c r="AB119" i="10"/>
  <c r="AA119" i="10"/>
  <c r="BE117" i="10"/>
  <c r="BD117" i="10"/>
  <c r="BC117" i="10"/>
  <c r="BB117" i="10"/>
  <c r="BA117" i="10"/>
  <c r="AZ117" i="10"/>
  <c r="AY117" i="10"/>
  <c r="AX117" i="10"/>
  <c r="AW117" i="10"/>
  <c r="AV117" i="10"/>
  <c r="AU117" i="10"/>
  <c r="AT117" i="10"/>
  <c r="AS117" i="10"/>
  <c r="AR117" i="10"/>
  <c r="AQ117" i="10"/>
  <c r="AP117" i="10"/>
  <c r="AO117" i="10"/>
  <c r="AN117" i="10"/>
  <c r="AM117" i="10"/>
  <c r="AL117" i="10"/>
  <c r="AK117" i="10"/>
  <c r="AJ117" i="10"/>
  <c r="AI117" i="10"/>
  <c r="AH117" i="10"/>
  <c r="AG117" i="10"/>
  <c r="AF117" i="10"/>
  <c r="AE117" i="10"/>
  <c r="AD117" i="10"/>
  <c r="AC117" i="10"/>
  <c r="AB117" i="10"/>
  <c r="AA117" i="10"/>
  <c r="BE116" i="10"/>
  <c r="BD116" i="10"/>
  <c r="BC116" i="10"/>
  <c r="BB116" i="10"/>
  <c r="BA116" i="10"/>
  <c r="AZ116" i="10"/>
  <c r="AY116" i="10"/>
  <c r="AX116" i="10"/>
  <c r="AW116" i="10"/>
  <c r="AV116" i="10"/>
  <c r="AU116" i="10"/>
  <c r="AT116" i="10"/>
  <c r="AS116" i="10"/>
  <c r="AR116" i="10"/>
  <c r="AQ116" i="10"/>
  <c r="AP116" i="10"/>
  <c r="AO116" i="10"/>
  <c r="AN116" i="10"/>
  <c r="AM116" i="10"/>
  <c r="AL116" i="10"/>
  <c r="AK116" i="10"/>
  <c r="AJ116" i="10"/>
  <c r="AI116" i="10"/>
  <c r="AH116" i="10"/>
  <c r="AG116" i="10"/>
  <c r="AF116" i="10"/>
  <c r="AE116" i="10"/>
  <c r="AD116" i="10"/>
  <c r="AC116" i="10"/>
  <c r="AB116" i="10"/>
  <c r="AA116" i="10"/>
  <c r="BF116" i="10" s="1"/>
  <c r="BH116" i="10" s="1"/>
  <c r="BE114" i="10"/>
  <c r="BD114" i="10"/>
  <c r="BC114" i="10"/>
  <c r="BB114" i="10"/>
  <c r="BA114" i="10"/>
  <c r="AZ114" i="10"/>
  <c r="AY114" i="10"/>
  <c r="AX114" i="10"/>
  <c r="AW114" i="10"/>
  <c r="AV114" i="10"/>
  <c r="AU114" i="10"/>
  <c r="AT114" i="10"/>
  <c r="AS114" i="10"/>
  <c r="AR114" i="10"/>
  <c r="AQ114" i="10"/>
  <c r="AP114" i="10"/>
  <c r="AO114" i="10"/>
  <c r="AN114" i="10"/>
  <c r="AM114" i="10"/>
  <c r="AL114" i="10"/>
  <c r="AK114" i="10"/>
  <c r="AJ114" i="10"/>
  <c r="AI114" i="10"/>
  <c r="AH114" i="10"/>
  <c r="AG114" i="10"/>
  <c r="AF114" i="10"/>
  <c r="AE114" i="10"/>
  <c r="AD114" i="10"/>
  <c r="AC114" i="10"/>
  <c r="AB114" i="10"/>
  <c r="AA114" i="10"/>
  <c r="BE113" i="10"/>
  <c r="BD113" i="10"/>
  <c r="BC113" i="10"/>
  <c r="BB113" i="10"/>
  <c r="BA113" i="10"/>
  <c r="AZ113" i="10"/>
  <c r="AY113" i="10"/>
  <c r="AX113" i="10"/>
  <c r="AW113" i="10"/>
  <c r="AV113" i="10"/>
  <c r="AU113" i="10"/>
  <c r="AT113" i="10"/>
  <c r="AS113" i="10"/>
  <c r="AR113" i="10"/>
  <c r="AQ113" i="10"/>
  <c r="AP113" i="10"/>
  <c r="AO113" i="10"/>
  <c r="AN113" i="10"/>
  <c r="AM113" i="10"/>
  <c r="AL113" i="10"/>
  <c r="AK113" i="10"/>
  <c r="AJ113" i="10"/>
  <c r="AI113" i="10"/>
  <c r="AH113" i="10"/>
  <c r="AG113" i="10"/>
  <c r="AF113" i="10"/>
  <c r="AE113" i="10"/>
  <c r="AD113" i="10"/>
  <c r="AC113" i="10"/>
  <c r="AB113" i="10"/>
  <c r="AA113" i="10"/>
  <c r="BE111" i="10"/>
  <c r="BD111" i="10"/>
  <c r="BC111" i="10"/>
  <c r="BB111" i="10"/>
  <c r="BA111" i="10"/>
  <c r="AZ111" i="10"/>
  <c r="AY111" i="10"/>
  <c r="AX111" i="10"/>
  <c r="AW111" i="10"/>
  <c r="AV111" i="10"/>
  <c r="AU111" i="10"/>
  <c r="AT111" i="10"/>
  <c r="AS111" i="10"/>
  <c r="AR111" i="10"/>
  <c r="AQ111" i="10"/>
  <c r="AP111" i="10"/>
  <c r="AO111" i="10"/>
  <c r="AN111" i="10"/>
  <c r="AM111" i="10"/>
  <c r="AL111" i="10"/>
  <c r="AK111" i="10"/>
  <c r="AJ111" i="10"/>
  <c r="AI111" i="10"/>
  <c r="AH111" i="10"/>
  <c r="AG111" i="10"/>
  <c r="AF111" i="10"/>
  <c r="AE111" i="10"/>
  <c r="AD111" i="10"/>
  <c r="AC111" i="10"/>
  <c r="AB111" i="10"/>
  <c r="AA111" i="10"/>
  <c r="BE110" i="10"/>
  <c r="BD110" i="10"/>
  <c r="BC110" i="10"/>
  <c r="BB110" i="10"/>
  <c r="BA110" i="10"/>
  <c r="AZ110" i="10"/>
  <c r="AY110" i="10"/>
  <c r="AX110" i="10"/>
  <c r="AW110" i="10"/>
  <c r="AV110" i="10"/>
  <c r="AU110" i="10"/>
  <c r="AT110" i="10"/>
  <c r="AS110" i="10"/>
  <c r="AR110" i="10"/>
  <c r="AQ110" i="10"/>
  <c r="AP110" i="10"/>
  <c r="AO110" i="10"/>
  <c r="AN110" i="10"/>
  <c r="AM110" i="10"/>
  <c r="AL110" i="10"/>
  <c r="AK110" i="10"/>
  <c r="AJ110" i="10"/>
  <c r="AI110" i="10"/>
  <c r="AH110" i="10"/>
  <c r="AG110" i="10"/>
  <c r="AF110" i="10"/>
  <c r="AE110" i="10"/>
  <c r="AD110" i="10"/>
  <c r="AC110" i="10"/>
  <c r="AB110" i="10"/>
  <c r="AA110" i="10"/>
  <c r="BF110" i="10" s="1"/>
  <c r="BH110" i="10" s="1"/>
  <c r="BE108" i="10"/>
  <c r="BD108" i="10"/>
  <c r="BC108" i="10"/>
  <c r="BB108" i="10"/>
  <c r="BA108" i="10"/>
  <c r="AZ108" i="10"/>
  <c r="AY108" i="10"/>
  <c r="AX108" i="10"/>
  <c r="AW108" i="10"/>
  <c r="AV108" i="10"/>
  <c r="AU108" i="10"/>
  <c r="AT108" i="10"/>
  <c r="AS108" i="10"/>
  <c r="AR108" i="10"/>
  <c r="AQ108" i="10"/>
  <c r="AP108" i="10"/>
  <c r="AO108" i="10"/>
  <c r="AN108" i="10"/>
  <c r="AM108" i="10"/>
  <c r="AL108" i="10"/>
  <c r="AK108" i="10"/>
  <c r="AJ108" i="10"/>
  <c r="AI108" i="10"/>
  <c r="AH108" i="10"/>
  <c r="AG108" i="10"/>
  <c r="AF108" i="10"/>
  <c r="AE108" i="10"/>
  <c r="AD108" i="10"/>
  <c r="AC108" i="10"/>
  <c r="AB108" i="10"/>
  <c r="AA108" i="10"/>
  <c r="BE107" i="10"/>
  <c r="BD107" i="10"/>
  <c r="BC107" i="10"/>
  <c r="BB107" i="10"/>
  <c r="BA107" i="10"/>
  <c r="AZ107" i="10"/>
  <c r="AY107" i="10"/>
  <c r="AX107" i="10"/>
  <c r="AW107" i="10"/>
  <c r="AV107" i="10"/>
  <c r="AU107" i="10"/>
  <c r="AT107" i="10"/>
  <c r="AS107" i="10"/>
  <c r="AR107" i="10"/>
  <c r="AQ107" i="10"/>
  <c r="AP107" i="10"/>
  <c r="AO107" i="10"/>
  <c r="AN107" i="10"/>
  <c r="AM107" i="10"/>
  <c r="AL107" i="10"/>
  <c r="AK107" i="10"/>
  <c r="AJ107" i="10"/>
  <c r="AI107" i="10"/>
  <c r="AH107" i="10"/>
  <c r="AG107" i="10"/>
  <c r="AF107" i="10"/>
  <c r="AE107" i="10"/>
  <c r="AD107" i="10"/>
  <c r="AC107" i="10"/>
  <c r="AB107" i="10"/>
  <c r="AA107" i="10"/>
  <c r="BE105" i="10"/>
  <c r="BD105" i="10"/>
  <c r="BC105" i="10"/>
  <c r="BB105" i="10"/>
  <c r="BA105" i="10"/>
  <c r="AZ105" i="10"/>
  <c r="AY105" i="10"/>
  <c r="AX105" i="10"/>
  <c r="AW105" i="10"/>
  <c r="AV105" i="10"/>
  <c r="AU105" i="10"/>
  <c r="AT105" i="10"/>
  <c r="AS105" i="10"/>
  <c r="AR105" i="10"/>
  <c r="AQ105" i="10"/>
  <c r="AP105" i="10"/>
  <c r="AO105" i="10"/>
  <c r="AN105" i="10"/>
  <c r="AM105" i="10"/>
  <c r="AL105" i="10"/>
  <c r="AK105" i="10"/>
  <c r="AJ105" i="10"/>
  <c r="AI105" i="10"/>
  <c r="AH105" i="10"/>
  <c r="AG105" i="10"/>
  <c r="AF105" i="10"/>
  <c r="AE105" i="10"/>
  <c r="AD105" i="10"/>
  <c r="AC105" i="10"/>
  <c r="AB105" i="10"/>
  <c r="AA105" i="10"/>
  <c r="BE104" i="10"/>
  <c r="BD104" i="10"/>
  <c r="BC104" i="10"/>
  <c r="BB104" i="10"/>
  <c r="BA104" i="10"/>
  <c r="AZ104" i="10"/>
  <c r="AY104" i="10"/>
  <c r="AX104" i="10"/>
  <c r="AW104" i="10"/>
  <c r="AV104" i="10"/>
  <c r="AU104" i="10"/>
  <c r="AT104" i="10"/>
  <c r="AS104" i="10"/>
  <c r="AR104" i="10"/>
  <c r="AQ104" i="10"/>
  <c r="AP104" i="10"/>
  <c r="AO104" i="10"/>
  <c r="AN104" i="10"/>
  <c r="AM104" i="10"/>
  <c r="AL104" i="10"/>
  <c r="AK104" i="10"/>
  <c r="AJ104" i="10"/>
  <c r="AI104" i="10"/>
  <c r="AH104" i="10"/>
  <c r="AG104" i="10"/>
  <c r="AF104" i="10"/>
  <c r="AE104" i="10"/>
  <c r="AD104" i="10"/>
  <c r="AC104" i="10"/>
  <c r="AB104" i="10"/>
  <c r="AA104" i="10"/>
  <c r="BF104" i="10" s="1"/>
  <c r="BH104" i="10" s="1"/>
  <c r="BE102" i="10"/>
  <c r="BD102" i="10"/>
  <c r="BC102" i="10"/>
  <c r="BB102" i="10"/>
  <c r="AZ102" i="10"/>
  <c r="AX102" i="10"/>
  <c r="AT102" i="10"/>
  <c r="AR102" i="10"/>
  <c r="AP102" i="10"/>
  <c r="AK102" i="10"/>
  <c r="AJ102" i="10"/>
  <c r="AH102" i="10"/>
  <c r="AE102" i="10"/>
  <c r="AC102" i="10"/>
  <c r="AB102" i="10"/>
  <c r="BE101" i="10"/>
  <c r="BD101" i="10"/>
  <c r="BC101" i="10"/>
  <c r="BB101" i="10"/>
  <c r="AZ101" i="10"/>
  <c r="AX101" i="10"/>
  <c r="AT101" i="10"/>
  <c r="AR101" i="10"/>
  <c r="AP101" i="10"/>
  <c r="AK101" i="10"/>
  <c r="AJ101" i="10"/>
  <c r="AH101" i="10"/>
  <c r="AE101" i="10"/>
  <c r="AC101" i="10"/>
  <c r="AB101" i="10"/>
  <c r="BE99" i="10"/>
  <c r="BD99" i="10"/>
  <c r="BC99" i="10"/>
  <c r="BA99" i="10"/>
  <c r="AY99" i="10"/>
  <c r="AX99" i="10"/>
  <c r="AW99" i="10"/>
  <c r="AS99" i="10"/>
  <c r="AQ99" i="10"/>
  <c r="AP99" i="10"/>
  <c r="AO99" i="10"/>
  <c r="AN99" i="10"/>
  <c r="AK99" i="10"/>
  <c r="AI99" i="10"/>
  <c r="AH99" i="10"/>
  <c r="AG99" i="10"/>
  <c r="AA99" i="10"/>
  <c r="BE98" i="10"/>
  <c r="BD98" i="10"/>
  <c r="BC98" i="10"/>
  <c r="BA98" i="10"/>
  <c r="AY98" i="10"/>
  <c r="AX98" i="10"/>
  <c r="AW98" i="10"/>
  <c r="AS98" i="10"/>
  <c r="AQ98" i="10"/>
  <c r="AP98" i="10"/>
  <c r="AO98" i="10"/>
  <c r="AN98" i="10"/>
  <c r="AK98" i="10"/>
  <c r="AI98" i="10"/>
  <c r="AH98" i="10"/>
  <c r="AG98" i="10"/>
  <c r="AA98" i="10"/>
  <c r="BE96" i="10"/>
  <c r="BD96" i="10"/>
  <c r="BC96" i="10"/>
  <c r="BB96" i="10"/>
  <c r="AX96" i="10"/>
  <c r="AW96" i="10"/>
  <c r="AV96" i="10"/>
  <c r="AU96" i="10"/>
  <c r="AR96" i="10"/>
  <c r="AP96" i="10"/>
  <c r="AO96" i="10"/>
  <c r="AM96" i="10"/>
  <c r="AH96" i="10"/>
  <c r="AG96" i="10"/>
  <c r="AF96" i="10"/>
  <c r="AD96" i="10"/>
  <c r="AB96" i="10"/>
  <c r="BE95" i="10"/>
  <c r="BD95" i="10"/>
  <c r="BC95" i="10"/>
  <c r="BB95" i="10"/>
  <c r="AX95" i="10"/>
  <c r="AW95" i="10"/>
  <c r="AV95" i="10"/>
  <c r="AU95" i="10"/>
  <c r="AR95" i="10"/>
  <c r="AP95" i="10"/>
  <c r="AO95" i="10"/>
  <c r="AM95" i="10"/>
  <c r="AH95" i="10"/>
  <c r="AG95" i="10"/>
  <c r="AF95" i="10"/>
  <c r="AD95" i="10"/>
  <c r="AB95" i="10"/>
  <c r="BE93" i="10"/>
  <c r="BD93" i="10"/>
  <c r="BC93" i="10"/>
  <c r="BA93" i="10"/>
  <c r="AZ93" i="10"/>
  <c r="AW93" i="10"/>
  <c r="AV93" i="10"/>
  <c r="AU93" i="10"/>
  <c r="AO93" i="10"/>
  <c r="AN93" i="10"/>
  <c r="AM93" i="10"/>
  <c r="AL93" i="10"/>
  <c r="AI93" i="10"/>
  <c r="AG93" i="10"/>
  <c r="AF93" i="10"/>
  <c r="AE93" i="10"/>
  <c r="AA93" i="10"/>
  <c r="BE92" i="10"/>
  <c r="BD92" i="10"/>
  <c r="BC92" i="10"/>
  <c r="BA92" i="10"/>
  <c r="AZ92" i="10"/>
  <c r="AW92" i="10"/>
  <c r="AV92" i="10"/>
  <c r="AU92" i="10"/>
  <c r="AO92" i="10"/>
  <c r="AN92" i="10"/>
  <c r="AM92" i="10"/>
  <c r="AL92" i="10"/>
  <c r="AI92" i="10"/>
  <c r="AG92" i="10"/>
  <c r="AF92" i="10"/>
  <c r="AE92" i="10"/>
  <c r="AA92" i="10"/>
  <c r="BE90" i="10"/>
  <c r="BD90" i="10"/>
  <c r="BC90" i="10"/>
  <c r="AY90" i="10"/>
  <c r="AV90" i="10"/>
  <c r="AU90" i="10"/>
  <c r="AT90" i="10"/>
  <c r="AS90" i="10"/>
  <c r="AQ90" i="10"/>
  <c r="AN90" i="10"/>
  <c r="AM90" i="10"/>
  <c r="AL90" i="10"/>
  <c r="AI90" i="10"/>
  <c r="AF90" i="10"/>
  <c r="AE90" i="10"/>
  <c r="AD90" i="10"/>
  <c r="AC90" i="10"/>
  <c r="BE89" i="10"/>
  <c r="BD89" i="10"/>
  <c r="BC89" i="10"/>
  <c r="AY89" i="10"/>
  <c r="AV89" i="10"/>
  <c r="AU89" i="10"/>
  <c r="AT89" i="10"/>
  <c r="AS89" i="10"/>
  <c r="AQ89" i="10"/>
  <c r="AN89" i="10"/>
  <c r="AM89" i="10"/>
  <c r="AL89" i="10"/>
  <c r="AI89" i="10"/>
  <c r="AF89" i="10"/>
  <c r="AE89" i="10"/>
  <c r="AD89" i="10"/>
  <c r="AC89" i="10"/>
  <c r="BE87" i="10"/>
  <c r="BD87" i="10"/>
  <c r="BC87" i="10"/>
  <c r="BB87" i="10"/>
  <c r="AY87" i="10"/>
  <c r="AV87" i="10"/>
  <c r="AT87" i="10"/>
  <c r="AP87" i="10"/>
  <c r="AO87" i="10"/>
  <c r="AM87" i="10"/>
  <c r="AL87" i="10"/>
  <c r="AH87" i="10"/>
  <c r="AG87" i="10"/>
  <c r="AD87" i="10"/>
  <c r="AA87" i="10"/>
  <c r="BE86" i="10"/>
  <c r="BD86" i="10"/>
  <c r="BC86" i="10"/>
  <c r="BB86" i="10"/>
  <c r="AY86" i="10"/>
  <c r="AV86" i="10"/>
  <c r="AT86" i="10"/>
  <c r="AP86" i="10"/>
  <c r="AO86" i="10"/>
  <c r="AM86" i="10"/>
  <c r="AL86" i="10"/>
  <c r="AH86" i="10"/>
  <c r="AG86" i="10"/>
  <c r="AD86" i="10"/>
  <c r="AA86" i="10"/>
  <c r="BE84" i="10"/>
  <c r="BD84" i="10"/>
  <c r="BC84" i="10"/>
  <c r="BB84" i="10"/>
  <c r="BA84" i="10"/>
  <c r="AZ84" i="10"/>
  <c r="AX84" i="10"/>
  <c r="AU84" i="10"/>
  <c r="AT84" i="10"/>
  <c r="AS84" i="10"/>
  <c r="AP84" i="10"/>
  <c r="AN84" i="10"/>
  <c r="AM84" i="10"/>
  <c r="AL84" i="10"/>
  <c r="AK84" i="10"/>
  <c r="AF84" i="10"/>
  <c r="AE84" i="10"/>
  <c r="AD84" i="10"/>
  <c r="AC84" i="10"/>
  <c r="BE83" i="10"/>
  <c r="BD83" i="10"/>
  <c r="BC83" i="10"/>
  <c r="BB83" i="10"/>
  <c r="BA83" i="10"/>
  <c r="AZ83" i="10"/>
  <c r="AX83" i="10"/>
  <c r="AU83" i="10"/>
  <c r="AT83" i="10"/>
  <c r="AS83" i="10"/>
  <c r="AP83" i="10"/>
  <c r="AN83" i="10"/>
  <c r="AM83" i="10"/>
  <c r="AL83" i="10"/>
  <c r="AK83" i="10"/>
  <c r="AF83" i="10"/>
  <c r="AE83" i="10"/>
  <c r="AD83" i="10"/>
  <c r="AC83" i="10"/>
  <c r="BE81" i="10"/>
  <c r="BD81" i="10"/>
  <c r="BC81" i="10"/>
  <c r="BB81" i="10"/>
  <c r="BA81" i="10"/>
  <c r="AZ81" i="10"/>
  <c r="AW81" i="10"/>
  <c r="AT81" i="10"/>
  <c r="AS81" i="10"/>
  <c r="AR81" i="10"/>
  <c r="AQ81" i="10"/>
  <c r="AN81" i="10"/>
  <c r="AL81" i="10"/>
  <c r="AK81" i="10"/>
  <c r="AJ81" i="10"/>
  <c r="AG81" i="10"/>
  <c r="AD81" i="10"/>
  <c r="AC81" i="10"/>
  <c r="AB81" i="10"/>
  <c r="BE80" i="10"/>
  <c r="BD80" i="10"/>
  <c r="BC80" i="10"/>
  <c r="BB80" i="10"/>
  <c r="BA80" i="10"/>
  <c r="AZ80" i="10"/>
  <c r="AW80" i="10"/>
  <c r="AT80" i="10"/>
  <c r="AS80" i="10"/>
  <c r="AR80" i="10"/>
  <c r="AQ80" i="10"/>
  <c r="AN80" i="10"/>
  <c r="AL80" i="10"/>
  <c r="AK80" i="10"/>
  <c r="AJ80" i="10"/>
  <c r="AG80" i="10"/>
  <c r="AD80" i="10"/>
  <c r="AC80" i="10"/>
  <c r="AB80" i="10"/>
  <c r="BE78" i="10"/>
  <c r="BD78" i="10"/>
  <c r="BC78" i="10"/>
  <c r="BA78" i="10"/>
  <c r="AZ78" i="10"/>
  <c r="AY78" i="10"/>
  <c r="AV78" i="10"/>
  <c r="AU78" i="10"/>
  <c r="AS78" i="10"/>
  <c r="AR78" i="10"/>
  <c r="AQ78" i="10"/>
  <c r="AN78" i="10"/>
  <c r="AK78" i="10"/>
  <c r="AJ78" i="10"/>
  <c r="AI78" i="10"/>
  <c r="AF78" i="10"/>
  <c r="AC78" i="10"/>
  <c r="AB78" i="10"/>
  <c r="AA78" i="10"/>
  <c r="BE77" i="10"/>
  <c r="BD77" i="10"/>
  <c r="BC77" i="10"/>
  <c r="BA77" i="10"/>
  <c r="AZ77" i="10"/>
  <c r="AY77" i="10"/>
  <c r="AV77" i="10"/>
  <c r="AU77" i="10"/>
  <c r="AS77" i="10"/>
  <c r="AR77" i="10"/>
  <c r="AQ77" i="10"/>
  <c r="AN77" i="10"/>
  <c r="AK77" i="10"/>
  <c r="AJ77" i="10"/>
  <c r="AI77" i="10"/>
  <c r="AF77" i="10"/>
  <c r="AC77" i="10"/>
  <c r="AB77" i="10"/>
  <c r="AA77" i="10"/>
  <c r="BE75" i="10"/>
  <c r="BD75" i="10"/>
  <c r="BC75" i="10"/>
  <c r="AZ75" i="10"/>
  <c r="AY75" i="10"/>
  <c r="AX75" i="10"/>
  <c r="AW75" i="10"/>
  <c r="AU75" i="10"/>
  <c r="AR75" i="10"/>
  <c r="AQ75" i="10"/>
  <c r="AP75" i="10"/>
  <c r="AM75" i="10"/>
  <c r="AJ75" i="10"/>
  <c r="AI75" i="10"/>
  <c r="AH75" i="10"/>
  <c r="AG75" i="10"/>
  <c r="AE75" i="10"/>
  <c r="AB75" i="10"/>
  <c r="AA75" i="10"/>
  <c r="BE74" i="10"/>
  <c r="BD74" i="10"/>
  <c r="BC74" i="10"/>
  <c r="AZ74" i="10"/>
  <c r="AY74" i="10"/>
  <c r="AX74" i="10"/>
  <c r="AW74" i="10"/>
  <c r="AU74" i="10"/>
  <c r="AR74" i="10"/>
  <c r="AQ74" i="10"/>
  <c r="AP74" i="10"/>
  <c r="AM74" i="10"/>
  <c r="AJ74" i="10"/>
  <c r="AI74" i="10"/>
  <c r="AH74" i="10"/>
  <c r="AG74" i="10"/>
  <c r="AE74" i="10"/>
  <c r="AB74" i="10"/>
  <c r="AA74" i="10"/>
  <c r="BE72" i="10"/>
  <c r="BD72" i="10"/>
  <c r="BC72" i="10"/>
  <c r="BB72" i="10"/>
  <c r="AZ72" i="10"/>
  <c r="AX72" i="10"/>
  <c r="AT72" i="10"/>
  <c r="AR72" i="10"/>
  <c r="AP72" i="10"/>
  <c r="AK72" i="10"/>
  <c r="AJ72" i="10"/>
  <c r="AH72" i="10"/>
  <c r="AE72" i="10"/>
  <c r="AC72" i="10"/>
  <c r="AB72" i="10"/>
  <c r="BE71" i="10"/>
  <c r="BD71" i="10"/>
  <c r="BC71" i="10"/>
  <c r="BB71" i="10"/>
  <c r="AZ71" i="10"/>
  <c r="AX71" i="10"/>
  <c r="AT71" i="10"/>
  <c r="AR71" i="10"/>
  <c r="AP71" i="10"/>
  <c r="AK71" i="10"/>
  <c r="AJ71" i="10"/>
  <c r="AH71" i="10"/>
  <c r="AE71" i="10"/>
  <c r="AC71" i="10"/>
  <c r="AB71" i="10"/>
  <c r="BE69" i="10"/>
  <c r="BD69" i="10"/>
  <c r="BC69" i="10"/>
  <c r="BA69" i="10"/>
  <c r="AY69" i="10"/>
  <c r="AX69" i="10"/>
  <c r="AW69" i="10"/>
  <c r="AS69" i="10"/>
  <c r="AQ69" i="10"/>
  <c r="AP69" i="10"/>
  <c r="AO69" i="10"/>
  <c r="AN69" i="10"/>
  <c r="AK69" i="10"/>
  <c r="AI69" i="10"/>
  <c r="AH69" i="10"/>
  <c r="AG69" i="10"/>
  <c r="AA69" i="10"/>
  <c r="BE68" i="10"/>
  <c r="BD68" i="10"/>
  <c r="BC68" i="10"/>
  <c r="BA68" i="10"/>
  <c r="AY68" i="10"/>
  <c r="AX68" i="10"/>
  <c r="AW68" i="10"/>
  <c r="AS68" i="10"/>
  <c r="AQ68" i="10"/>
  <c r="AP68" i="10"/>
  <c r="AO68" i="10"/>
  <c r="AN68" i="10"/>
  <c r="AK68" i="10"/>
  <c r="AI68" i="10"/>
  <c r="AH68" i="10"/>
  <c r="AG68" i="10"/>
  <c r="AA68" i="10"/>
  <c r="BE66" i="10"/>
  <c r="BD66" i="10"/>
  <c r="BC66" i="10"/>
  <c r="BB66" i="10"/>
  <c r="AX66" i="10"/>
  <c r="AW66" i="10"/>
  <c r="AV66" i="10"/>
  <c r="AU66" i="10"/>
  <c r="AR66" i="10"/>
  <c r="AP66" i="10"/>
  <c r="AO66" i="10"/>
  <c r="AM66" i="10"/>
  <c r="AH66" i="10"/>
  <c r="AG66" i="10"/>
  <c r="AF66" i="10"/>
  <c r="AD66" i="10"/>
  <c r="AB66" i="10"/>
  <c r="BE65" i="10"/>
  <c r="BD65" i="10"/>
  <c r="BC65" i="10"/>
  <c r="BB65" i="10"/>
  <c r="AX65" i="10"/>
  <c r="AW65" i="10"/>
  <c r="AV65" i="10"/>
  <c r="AU65" i="10"/>
  <c r="AR65" i="10"/>
  <c r="AP65" i="10"/>
  <c r="AO65" i="10"/>
  <c r="AM65" i="10"/>
  <c r="AH65" i="10"/>
  <c r="AG65" i="10"/>
  <c r="AF65" i="10"/>
  <c r="AD65" i="10"/>
  <c r="AB65" i="10"/>
  <c r="BE63" i="10"/>
  <c r="BD63" i="10"/>
  <c r="BC63" i="10"/>
  <c r="BA63" i="10"/>
  <c r="AZ63" i="10"/>
  <c r="AW63" i="10"/>
  <c r="AV63" i="10"/>
  <c r="AU63" i="10"/>
  <c r="AO63" i="10"/>
  <c r="AN63" i="10"/>
  <c r="AM63" i="10"/>
  <c r="AL63" i="10"/>
  <c r="AI63" i="10"/>
  <c r="AG63" i="10"/>
  <c r="AF63" i="10"/>
  <c r="AE63" i="10"/>
  <c r="AA63" i="10"/>
  <c r="BE62" i="10"/>
  <c r="BD62" i="10"/>
  <c r="BC62" i="10"/>
  <c r="BA62" i="10"/>
  <c r="AZ62" i="10"/>
  <c r="AW62" i="10"/>
  <c r="AV62" i="10"/>
  <c r="AU62" i="10"/>
  <c r="AO62" i="10"/>
  <c r="AN62" i="10"/>
  <c r="AM62" i="10"/>
  <c r="AL62" i="10"/>
  <c r="AI62" i="10"/>
  <c r="AG62" i="10"/>
  <c r="AF62" i="10"/>
  <c r="AE62" i="10"/>
  <c r="AA62" i="10"/>
  <c r="BE60" i="10"/>
  <c r="BD60" i="10"/>
  <c r="BC60" i="10"/>
  <c r="AY60" i="10"/>
  <c r="AV60" i="10"/>
  <c r="AU60" i="10"/>
  <c r="AT60" i="10"/>
  <c r="AS60" i="10"/>
  <c r="AQ60" i="10"/>
  <c r="AN60" i="10"/>
  <c r="AM60" i="10"/>
  <c r="AL60" i="10"/>
  <c r="AI60" i="10"/>
  <c r="AF60" i="10"/>
  <c r="AE60" i="10"/>
  <c r="AD60" i="10"/>
  <c r="AC60" i="10"/>
  <c r="BE59" i="10"/>
  <c r="BD59" i="10"/>
  <c r="BC59" i="10"/>
  <c r="AY59" i="10"/>
  <c r="AV59" i="10"/>
  <c r="AU59" i="10"/>
  <c r="AT59" i="10"/>
  <c r="AS59" i="10"/>
  <c r="AQ59" i="10"/>
  <c r="AN59" i="10"/>
  <c r="AM59" i="10"/>
  <c r="AL59" i="10"/>
  <c r="AI59" i="10"/>
  <c r="AF59" i="10"/>
  <c r="AE59" i="10"/>
  <c r="AD59" i="10"/>
  <c r="AC59" i="10"/>
  <c r="BE57" i="10"/>
  <c r="BD57" i="10"/>
  <c r="BC57" i="10"/>
  <c r="BB57" i="10"/>
  <c r="AY57" i="10"/>
  <c r="AV57" i="10"/>
  <c r="AT57" i="10"/>
  <c r="AP57" i="10"/>
  <c r="AO57" i="10"/>
  <c r="AM57" i="10"/>
  <c r="AL57" i="10"/>
  <c r="AH57" i="10"/>
  <c r="AG57" i="10"/>
  <c r="AD57" i="10"/>
  <c r="AA57" i="10"/>
  <c r="BE56" i="10"/>
  <c r="BD56" i="10"/>
  <c r="BC56" i="10"/>
  <c r="BB56" i="10"/>
  <c r="AY56" i="10"/>
  <c r="AV56" i="10"/>
  <c r="AT56" i="10"/>
  <c r="AP56" i="10"/>
  <c r="AO56" i="10"/>
  <c r="AM56" i="10"/>
  <c r="AL56" i="10"/>
  <c r="AH56" i="10"/>
  <c r="AG56" i="10"/>
  <c r="AD56" i="10"/>
  <c r="AA56" i="10"/>
  <c r="BE54" i="10"/>
  <c r="BD54" i="10"/>
  <c r="BC54" i="10"/>
  <c r="BB54" i="10"/>
  <c r="BA54" i="10"/>
  <c r="AZ54" i="10"/>
  <c r="AX54" i="10"/>
  <c r="AU54" i="10"/>
  <c r="AT54" i="10"/>
  <c r="AS54" i="10"/>
  <c r="AP54" i="10"/>
  <c r="AN54" i="10"/>
  <c r="AM54" i="10"/>
  <c r="AL54" i="10"/>
  <c r="AK54" i="10"/>
  <c r="AF54" i="10"/>
  <c r="AE54" i="10"/>
  <c r="AD54" i="10"/>
  <c r="AC54" i="10"/>
  <c r="BE53" i="10"/>
  <c r="BD53" i="10"/>
  <c r="BC53" i="10"/>
  <c r="BB53" i="10"/>
  <c r="BA53" i="10"/>
  <c r="AZ53" i="10"/>
  <c r="AX53" i="10"/>
  <c r="AU53" i="10"/>
  <c r="AT53" i="10"/>
  <c r="AS53" i="10"/>
  <c r="AP53" i="10"/>
  <c r="AN53" i="10"/>
  <c r="AM53" i="10"/>
  <c r="AL53" i="10"/>
  <c r="AK53" i="10"/>
  <c r="AF53" i="10"/>
  <c r="AE53" i="10"/>
  <c r="AD53" i="10"/>
  <c r="AC53" i="10"/>
  <c r="BE51" i="10"/>
  <c r="BD51" i="10"/>
  <c r="BC51" i="10"/>
  <c r="BB51" i="10"/>
  <c r="BA51" i="10"/>
  <c r="AZ51" i="10"/>
  <c r="AW51" i="10"/>
  <c r="AT51" i="10"/>
  <c r="AS51" i="10"/>
  <c r="AR51" i="10"/>
  <c r="AQ51" i="10"/>
  <c r="AN51" i="10"/>
  <c r="AL51" i="10"/>
  <c r="AK51" i="10"/>
  <c r="AJ51" i="10"/>
  <c r="AG51" i="10"/>
  <c r="AD51" i="10"/>
  <c r="AC51" i="10"/>
  <c r="AB51" i="10"/>
  <c r="BE50" i="10"/>
  <c r="BD50" i="10"/>
  <c r="BC50" i="10"/>
  <c r="BB50" i="10"/>
  <c r="BA50" i="10"/>
  <c r="AZ50" i="10"/>
  <c r="AW50" i="10"/>
  <c r="AT50" i="10"/>
  <c r="AS50" i="10"/>
  <c r="AR50" i="10"/>
  <c r="AQ50" i="10"/>
  <c r="AN50" i="10"/>
  <c r="AL50" i="10"/>
  <c r="AK50" i="10"/>
  <c r="AJ50" i="10"/>
  <c r="AG50" i="10"/>
  <c r="AD50" i="10"/>
  <c r="AC50" i="10"/>
  <c r="AB50" i="10"/>
  <c r="BE48" i="10"/>
  <c r="BD48" i="10"/>
  <c r="BC48" i="10"/>
  <c r="BA48" i="10"/>
  <c r="AZ48" i="10"/>
  <c r="AY48" i="10"/>
  <c r="AV48" i="10"/>
  <c r="AU48" i="10"/>
  <c r="AS48" i="10"/>
  <c r="AR48" i="10"/>
  <c r="AQ48" i="10"/>
  <c r="AN48" i="10"/>
  <c r="AK48" i="10"/>
  <c r="AJ48" i="10"/>
  <c r="AI48" i="10"/>
  <c r="AF48" i="10"/>
  <c r="AC48" i="10"/>
  <c r="AB48" i="10"/>
  <c r="AA48" i="10"/>
  <c r="BE47" i="10"/>
  <c r="BD47" i="10"/>
  <c r="BC47" i="10"/>
  <c r="BA47" i="10"/>
  <c r="AZ47" i="10"/>
  <c r="AY47" i="10"/>
  <c r="AV47" i="10"/>
  <c r="AU47" i="10"/>
  <c r="AS47" i="10"/>
  <c r="AR47" i="10"/>
  <c r="AQ47" i="10"/>
  <c r="AN47" i="10"/>
  <c r="AK47" i="10"/>
  <c r="AJ47" i="10"/>
  <c r="AI47" i="10"/>
  <c r="AF47" i="10"/>
  <c r="AC47" i="10"/>
  <c r="AB47" i="10"/>
  <c r="AA47" i="10"/>
  <c r="BE45" i="10"/>
  <c r="BD45" i="10"/>
  <c r="BC45" i="10"/>
  <c r="AZ45" i="10"/>
  <c r="AY45" i="10"/>
  <c r="AX45" i="10"/>
  <c r="AW45" i="10"/>
  <c r="AU45" i="10"/>
  <c r="AR45" i="10"/>
  <c r="AQ45" i="10"/>
  <c r="AP45" i="10"/>
  <c r="AM45" i="10"/>
  <c r="AJ45" i="10"/>
  <c r="AI45" i="10"/>
  <c r="AH45" i="10"/>
  <c r="AG45" i="10"/>
  <c r="AE45" i="10"/>
  <c r="AB45" i="10"/>
  <c r="AA45" i="10"/>
  <c r="BE44" i="10"/>
  <c r="BD44" i="10"/>
  <c r="BC44" i="10"/>
  <c r="AZ44" i="10"/>
  <c r="AY44" i="10"/>
  <c r="AX44" i="10"/>
  <c r="AW44" i="10"/>
  <c r="AU44" i="10"/>
  <c r="AR44" i="10"/>
  <c r="AQ44" i="10"/>
  <c r="AP44" i="10"/>
  <c r="AM44" i="10"/>
  <c r="AJ44" i="10"/>
  <c r="AI44" i="10"/>
  <c r="AH44" i="10"/>
  <c r="AG44" i="10"/>
  <c r="AE44" i="10"/>
  <c r="AB44" i="10"/>
  <c r="AA44" i="10"/>
  <c r="BE42" i="10"/>
  <c r="BD42" i="10"/>
  <c r="BC42" i="10"/>
  <c r="AZ42" i="10"/>
  <c r="AY42" i="10"/>
  <c r="AS42" i="10"/>
  <c r="AR42" i="10"/>
  <c r="AL42" i="10"/>
  <c r="AK42" i="10"/>
  <c r="AE42" i="10"/>
  <c r="AD42" i="10"/>
  <c r="BE41" i="10"/>
  <c r="BD41" i="10"/>
  <c r="BC41" i="10"/>
  <c r="AZ41" i="10"/>
  <c r="AY41" i="10"/>
  <c r="AS41" i="10"/>
  <c r="AR41" i="10"/>
  <c r="AL41" i="10"/>
  <c r="AK41" i="10"/>
  <c r="AE41" i="10"/>
  <c r="AD41" i="10"/>
  <c r="BE39" i="10"/>
  <c r="BD39" i="10"/>
  <c r="BC39" i="10"/>
  <c r="AB39" i="10"/>
  <c r="AA39" i="10"/>
  <c r="BE38" i="10"/>
  <c r="BD38" i="10"/>
  <c r="BC38" i="10"/>
  <c r="AB38" i="10"/>
  <c r="AA38" i="10"/>
  <c r="BE36" i="10"/>
  <c r="BD36" i="10"/>
  <c r="BC36" i="10"/>
  <c r="AZ36" i="10"/>
  <c r="AY36" i="10"/>
  <c r="AS36" i="10"/>
  <c r="AR36" i="10"/>
  <c r="AL36" i="10"/>
  <c r="AK36" i="10"/>
  <c r="AE36" i="10"/>
  <c r="AD36" i="10"/>
  <c r="BE35" i="10"/>
  <c r="BD35" i="10"/>
  <c r="BC35" i="10"/>
  <c r="AZ35" i="10"/>
  <c r="AY35" i="10"/>
  <c r="AS35" i="10"/>
  <c r="AR35" i="10"/>
  <c r="AL35" i="10"/>
  <c r="AK35" i="10"/>
  <c r="AE35" i="10"/>
  <c r="AD35" i="10"/>
  <c r="BE33" i="10"/>
  <c r="BD33" i="10"/>
  <c r="BC33" i="10"/>
  <c r="AZ33" i="10"/>
  <c r="AY33" i="10"/>
  <c r="AS33" i="10"/>
  <c r="AR33" i="10"/>
  <c r="AL33" i="10"/>
  <c r="AK33" i="10"/>
  <c r="AE33" i="10"/>
  <c r="AD33" i="10"/>
  <c r="BE32" i="10"/>
  <c r="BD32" i="10"/>
  <c r="BC32" i="10"/>
  <c r="AZ32" i="10"/>
  <c r="AY32" i="10"/>
  <c r="AS32" i="10"/>
  <c r="AR32" i="10"/>
  <c r="AL32" i="10"/>
  <c r="AK32" i="10"/>
  <c r="AE32" i="10"/>
  <c r="AD32" i="10"/>
  <c r="BE30" i="10"/>
  <c r="BD30" i="10"/>
  <c r="BC30" i="10"/>
  <c r="AZ30" i="10"/>
  <c r="AY30" i="10"/>
  <c r="AS30" i="10"/>
  <c r="AR30" i="10"/>
  <c r="AL30" i="10"/>
  <c r="AK30" i="10"/>
  <c r="AE30" i="10"/>
  <c r="AD30" i="10"/>
  <c r="BE29" i="10"/>
  <c r="BD29" i="10"/>
  <c r="BC29" i="10"/>
  <c r="AZ29" i="10"/>
  <c r="AY29" i="10"/>
  <c r="AS29" i="10"/>
  <c r="AR29" i="10"/>
  <c r="AL29" i="10"/>
  <c r="AK29" i="10"/>
  <c r="AE29" i="10"/>
  <c r="AD29" i="10"/>
  <c r="BE27" i="10"/>
  <c r="BD27" i="10"/>
  <c r="BC27" i="10"/>
  <c r="AZ27" i="10"/>
  <c r="AY27" i="10"/>
  <c r="AS27" i="10"/>
  <c r="AR27" i="10"/>
  <c r="AL27" i="10"/>
  <c r="AK27" i="10"/>
  <c r="AE27" i="10"/>
  <c r="AD27" i="10"/>
  <c r="BE26" i="10"/>
  <c r="BD26" i="10"/>
  <c r="BC26" i="10"/>
  <c r="AZ26" i="10"/>
  <c r="AY26" i="10"/>
  <c r="AS26" i="10"/>
  <c r="AR26" i="10"/>
  <c r="AL26" i="10"/>
  <c r="AK26" i="10"/>
  <c r="AE26" i="10"/>
  <c r="AD26" i="10"/>
  <c r="BE24" i="10"/>
  <c r="BD24" i="10"/>
  <c r="BC24" i="10"/>
  <c r="BB24" i="10"/>
  <c r="AZ24" i="10"/>
  <c r="AY24" i="10"/>
  <c r="AW24" i="10"/>
  <c r="AU24" i="10"/>
  <c r="AS24" i="10"/>
  <c r="AR24" i="10"/>
  <c r="AP24" i="10"/>
  <c r="AN24" i="10"/>
  <c r="AL24" i="10"/>
  <c r="AK24" i="10"/>
  <c r="AI24" i="10"/>
  <c r="AG24" i="10"/>
  <c r="AE24" i="10"/>
  <c r="AD24" i="10"/>
  <c r="AB24" i="10"/>
  <c r="BE23" i="10"/>
  <c r="BD23" i="10"/>
  <c r="BC23" i="10"/>
  <c r="BB23" i="10"/>
  <c r="AZ23" i="10"/>
  <c r="AY23" i="10"/>
  <c r="AW23" i="10"/>
  <c r="AU23" i="10"/>
  <c r="AS23" i="10"/>
  <c r="AR23" i="10"/>
  <c r="AP23" i="10"/>
  <c r="AN23" i="10"/>
  <c r="AL23" i="10"/>
  <c r="AK23" i="10"/>
  <c r="AI23" i="10"/>
  <c r="AG23" i="10"/>
  <c r="AE23" i="10"/>
  <c r="AD23" i="10"/>
  <c r="AB23" i="10"/>
  <c r="AD20" i="10"/>
  <c r="AE20" i="10"/>
  <c r="AK20" i="10"/>
  <c r="AL20" i="10"/>
  <c r="AR20" i="10"/>
  <c r="AS20" i="10"/>
  <c r="AY20" i="10"/>
  <c r="AZ20" i="10"/>
  <c r="BC20" i="10"/>
  <c r="BD20" i="10"/>
  <c r="BE20" i="10"/>
  <c r="AD21" i="10"/>
  <c r="AE21" i="10"/>
  <c r="AK21" i="10"/>
  <c r="AL21" i="10"/>
  <c r="AR21" i="10"/>
  <c r="AS21" i="10"/>
  <c r="AY21" i="10"/>
  <c r="AZ21" i="10"/>
  <c r="BC21" i="10"/>
  <c r="BD21" i="10"/>
  <c r="BE21" i="10"/>
  <c r="U47" i="15"/>
  <c r="K47" i="15"/>
  <c r="U46" i="15"/>
  <c r="U45" i="15"/>
  <c r="K45" i="15"/>
  <c r="U44" i="15"/>
  <c r="K44" i="15"/>
  <c r="K46" i="15" s="1"/>
  <c r="U43" i="15"/>
  <c r="S43" i="15"/>
  <c r="Q43" i="15"/>
  <c r="W43" i="15" s="1"/>
  <c r="K43" i="15"/>
  <c r="U42" i="15"/>
  <c r="S42" i="15"/>
  <c r="Q42" i="15"/>
  <c r="W42" i="15" s="1"/>
  <c r="K42" i="15"/>
  <c r="U41" i="15"/>
  <c r="S41" i="15"/>
  <c r="Q41" i="15"/>
  <c r="W41" i="15" s="1"/>
  <c r="K41" i="15"/>
  <c r="U40" i="15"/>
  <c r="S40" i="15"/>
  <c r="Q40" i="15"/>
  <c r="W40" i="15" s="1"/>
  <c r="K40" i="15"/>
  <c r="U39" i="15"/>
  <c r="S39" i="15"/>
  <c r="Q39" i="15"/>
  <c r="W39" i="15" s="1"/>
  <c r="K39" i="15"/>
  <c r="U38" i="15"/>
  <c r="S38" i="15"/>
  <c r="Q38" i="15"/>
  <c r="W38" i="15" s="1"/>
  <c r="K38" i="15"/>
  <c r="S21" i="15"/>
  <c r="Q21" i="15"/>
  <c r="W21" i="15" s="1"/>
  <c r="Y21" i="15" s="1"/>
  <c r="K21" i="15"/>
  <c r="S20" i="15"/>
  <c r="Q20" i="15"/>
  <c r="W20" i="15" s="1"/>
  <c r="Y20" i="15" s="1"/>
  <c r="K20" i="15"/>
  <c r="S19" i="15"/>
  <c r="Q19" i="15"/>
  <c r="W19" i="15" s="1"/>
  <c r="Y19" i="15" s="1"/>
  <c r="K19" i="15"/>
  <c r="S18" i="15"/>
  <c r="Q18" i="15"/>
  <c r="W18" i="15" s="1"/>
  <c r="Y18" i="15" s="1"/>
  <c r="K18" i="15"/>
  <c r="S17" i="15"/>
  <c r="Q17" i="15"/>
  <c r="W17" i="15" s="1"/>
  <c r="Y17" i="15" s="1"/>
  <c r="K17" i="15"/>
  <c r="K16" i="15"/>
  <c r="K15" i="15"/>
  <c r="K14" i="15"/>
  <c r="K13" i="15"/>
  <c r="K12" i="15"/>
  <c r="K11" i="15"/>
  <c r="K10" i="15"/>
  <c r="K9" i="15"/>
  <c r="K8" i="15"/>
  <c r="BE126" i="13"/>
  <c r="BD126" i="13"/>
  <c r="BC126" i="13"/>
  <c r="BB126" i="13"/>
  <c r="BA126" i="13"/>
  <c r="AZ126" i="13"/>
  <c r="AY126" i="13"/>
  <c r="AX126" i="13"/>
  <c r="AW126" i="13"/>
  <c r="AV126" i="13"/>
  <c r="AU126" i="13"/>
  <c r="AT126" i="13"/>
  <c r="AS126" i="13"/>
  <c r="AR126" i="13"/>
  <c r="AQ126" i="13"/>
  <c r="AP126" i="13"/>
  <c r="AO126" i="13"/>
  <c r="AN126" i="13"/>
  <c r="AM126" i="13"/>
  <c r="AL126" i="13"/>
  <c r="AK126" i="13"/>
  <c r="AJ126" i="13"/>
  <c r="AI126" i="13"/>
  <c r="AH126" i="13"/>
  <c r="AG126" i="13"/>
  <c r="AF126" i="13"/>
  <c r="AE126" i="13"/>
  <c r="AD126" i="13"/>
  <c r="AC126" i="13"/>
  <c r="AB126" i="13"/>
  <c r="AA126" i="13"/>
  <c r="BE125" i="13"/>
  <c r="BD125" i="13"/>
  <c r="BC125" i="13"/>
  <c r="BB125" i="13"/>
  <c r="BA125" i="13"/>
  <c r="AZ125" i="13"/>
  <c r="AY125" i="13"/>
  <c r="AX125" i="13"/>
  <c r="AW125" i="13"/>
  <c r="AV125" i="13"/>
  <c r="AU125" i="13"/>
  <c r="AT125" i="13"/>
  <c r="AS125" i="13"/>
  <c r="AR125" i="13"/>
  <c r="AQ125" i="13"/>
  <c r="AP125" i="13"/>
  <c r="AO125" i="13"/>
  <c r="AN125" i="13"/>
  <c r="AM125" i="13"/>
  <c r="AL125" i="13"/>
  <c r="AK125" i="13"/>
  <c r="AJ125" i="13"/>
  <c r="AI125" i="13"/>
  <c r="AH125" i="13"/>
  <c r="AG125" i="13"/>
  <c r="AF125" i="13"/>
  <c r="AE125" i="13"/>
  <c r="AD125" i="13"/>
  <c r="AC125" i="13"/>
  <c r="AB125" i="13"/>
  <c r="AA125" i="13"/>
  <c r="BE123" i="13"/>
  <c r="BD123" i="13"/>
  <c r="BC123" i="13"/>
  <c r="BB123" i="13"/>
  <c r="BA123" i="13"/>
  <c r="AZ123" i="13"/>
  <c r="AY123" i="13"/>
  <c r="AX123" i="13"/>
  <c r="AW123" i="13"/>
  <c r="AV123" i="13"/>
  <c r="AU123" i="13"/>
  <c r="AT123" i="13"/>
  <c r="AS123" i="13"/>
  <c r="AR123" i="13"/>
  <c r="AQ123" i="13"/>
  <c r="AP123" i="13"/>
  <c r="AO123" i="13"/>
  <c r="AN123" i="13"/>
  <c r="AM123" i="13"/>
  <c r="AL123" i="13"/>
  <c r="AK123" i="13"/>
  <c r="AJ123" i="13"/>
  <c r="AI123" i="13"/>
  <c r="AH123" i="13"/>
  <c r="AG123" i="13"/>
  <c r="AF123" i="13"/>
  <c r="AE123" i="13"/>
  <c r="AD123" i="13"/>
  <c r="AC123" i="13"/>
  <c r="AB123" i="13"/>
  <c r="AA123" i="13"/>
  <c r="BE122" i="13"/>
  <c r="BD122" i="13"/>
  <c r="BC122" i="13"/>
  <c r="BB122" i="13"/>
  <c r="BA122" i="13"/>
  <c r="AZ122" i="13"/>
  <c r="AY122" i="13"/>
  <c r="AX122" i="13"/>
  <c r="AW122" i="13"/>
  <c r="AV122" i="13"/>
  <c r="AU122" i="13"/>
  <c r="AT122" i="13"/>
  <c r="AS122" i="13"/>
  <c r="AR122" i="13"/>
  <c r="AQ122" i="13"/>
  <c r="AP122" i="13"/>
  <c r="AO122" i="13"/>
  <c r="AN122" i="13"/>
  <c r="AM122" i="13"/>
  <c r="AL122" i="13"/>
  <c r="AK122" i="13"/>
  <c r="AJ122" i="13"/>
  <c r="AI122" i="13"/>
  <c r="AH122" i="13"/>
  <c r="AG122" i="13"/>
  <c r="AF122" i="13"/>
  <c r="AE122" i="13"/>
  <c r="AD122" i="13"/>
  <c r="AC122" i="13"/>
  <c r="AB122" i="13"/>
  <c r="AA122" i="13"/>
  <c r="BE120" i="13"/>
  <c r="BD120" i="13"/>
  <c r="BC120" i="13"/>
  <c r="BB120" i="13"/>
  <c r="BA120" i="13"/>
  <c r="AZ120" i="13"/>
  <c r="AY120" i="13"/>
  <c r="AX120" i="13"/>
  <c r="AW120" i="13"/>
  <c r="AV120" i="13"/>
  <c r="AU120" i="13"/>
  <c r="AT120" i="13"/>
  <c r="AS120" i="13"/>
  <c r="AR120" i="13"/>
  <c r="AQ120" i="13"/>
  <c r="AP120" i="13"/>
  <c r="AO120" i="13"/>
  <c r="AN120" i="13"/>
  <c r="AM120" i="13"/>
  <c r="AL120" i="13"/>
  <c r="AK120" i="13"/>
  <c r="AJ120" i="13"/>
  <c r="AI120" i="13"/>
  <c r="AH120" i="13"/>
  <c r="AG120" i="13"/>
  <c r="AF120" i="13"/>
  <c r="AE120" i="13"/>
  <c r="AD120" i="13"/>
  <c r="AC120" i="13"/>
  <c r="AB120" i="13"/>
  <c r="AA120" i="13"/>
  <c r="BE119" i="13"/>
  <c r="BD119" i="13"/>
  <c r="BC119" i="13"/>
  <c r="BB119" i="13"/>
  <c r="BA119" i="13"/>
  <c r="AZ119" i="13"/>
  <c r="AY119" i="13"/>
  <c r="AX119" i="13"/>
  <c r="AW119" i="13"/>
  <c r="AV119" i="13"/>
  <c r="AU119" i="13"/>
  <c r="AT119" i="13"/>
  <c r="AS119" i="13"/>
  <c r="AR119" i="13"/>
  <c r="AQ119" i="13"/>
  <c r="AP119" i="13"/>
  <c r="AO119" i="13"/>
  <c r="AN119" i="13"/>
  <c r="AM119" i="13"/>
  <c r="AL119" i="13"/>
  <c r="AK119" i="13"/>
  <c r="AJ119" i="13"/>
  <c r="AI119" i="13"/>
  <c r="AH119" i="13"/>
  <c r="AG119" i="13"/>
  <c r="AF119" i="13"/>
  <c r="AE119" i="13"/>
  <c r="AD119" i="13"/>
  <c r="AC119" i="13"/>
  <c r="AB119" i="13"/>
  <c r="AA119" i="13"/>
  <c r="BE117" i="13"/>
  <c r="BD117" i="13"/>
  <c r="BC117" i="13"/>
  <c r="BB117" i="13"/>
  <c r="BA117" i="13"/>
  <c r="AZ117" i="13"/>
  <c r="AY117" i="13"/>
  <c r="AX117" i="13"/>
  <c r="AW117" i="13"/>
  <c r="AV117" i="13"/>
  <c r="AU117" i="13"/>
  <c r="AT117" i="13"/>
  <c r="AS117" i="13"/>
  <c r="AR117" i="13"/>
  <c r="AQ117" i="13"/>
  <c r="AP117" i="13"/>
  <c r="AO117" i="13"/>
  <c r="AN117" i="13"/>
  <c r="AM117" i="13"/>
  <c r="AL117" i="13"/>
  <c r="AK117" i="13"/>
  <c r="AJ117" i="13"/>
  <c r="AI117" i="13"/>
  <c r="AH117" i="13"/>
  <c r="AG117" i="13"/>
  <c r="AF117" i="13"/>
  <c r="AE117" i="13"/>
  <c r="AD117" i="13"/>
  <c r="AC117" i="13"/>
  <c r="AB117" i="13"/>
  <c r="AA117" i="13"/>
  <c r="BE116" i="13"/>
  <c r="BD116" i="13"/>
  <c r="BC116" i="13"/>
  <c r="BB116" i="13"/>
  <c r="BA116" i="13"/>
  <c r="AZ116" i="13"/>
  <c r="AY116" i="13"/>
  <c r="AX116" i="13"/>
  <c r="AW116" i="13"/>
  <c r="AV116" i="13"/>
  <c r="AU116" i="13"/>
  <c r="AT116" i="13"/>
  <c r="AS116" i="13"/>
  <c r="AR116" i="13"/>
  <c r="AQ116" i="13"/>
  <c r="AP116" i="13"/>
  <c r="AO116" i="13"/>
  <c r="AN116" i="13"/>
  <c r="AM116" i="13"/>
  <c r="AL116" i="13"/>
  <c r="AK116" i="13"/>
  <c r="AJ116" i="13"/>
  <c r="AI116" i="13"/>
  <c r="AH116" i="13"/>
  <c r="AG116" i="13"/>
  <c r="AF116" i="13"/>
  <c r="AE116" i="13"/>
  <c r="AD116" i="13"/>
  <c r="AC116" i="13"/>
  <c r="AB116" i="13"/>
  <c r="AA116" i="13"/>
  <c r="BE114" i="13"/>
  <c r="BD114" i="13"/>
  <c r="BC114" i="13"/>
  <c r="BB114" i="13"/>
  <c r="BA114" i="13"/>
  <c r="AZ114" i="13"/>
  <c r="AY114" i="13"/>
  <c r="AX114" i="13"/>
  <c r="AW114" i="13"/>
  <c r="AV114" i="13"/>
  <c r="AU114" i="13"/>
  <c r="AT114" i="13"/>
  <c r="AS114" i="13"/>
  <c r="AR114" i="13"/>
  <c r="AQ114" i="13"/>
  <c r="AP114" i="13"/>
  <c r="AO114" i="13"/>
  <c r="AN114" i="13"/>
  <c r="AM114" i="13"/>
  <c r="AL114" i="13"/>
  <c r="AK114" i="13"/>
  <c r="AJ114" i="13"/>
  <c r="AI114" i="13"/>
  <c r="AH114" i="13"/>
  <c r="AG114" i="13"/>
  <c r="AF114" i="13"/>
  <c r="AE114" i="13"/>
  <c r="AD114" i="13"/>
  <c r="AC114" i="13"/>
  <c r="AB114" i="13"/>
  <c r="AA114" i="13"/>
  <c r="BE113" i="13"/>
  <c r="BD113" i="13"/>
  <c r="BC113" i="13"/>
  <c r="BB113" i="13"/>
  <c r="BA113" i="13"/>
  <c r="AZ113" i="13"/>
  <c r="AY113" i="13"/>
  <c r="AX113" i="13"/>
  <c r="AW113" i="13"/>
  <c r="AV113" i="13"/>
  <c r="AU113" i="13"/>
  <c r="AT113" i="13"/>
  <c r="AS113" i="13"/>
  <c r="AR113" i="13"/>
  <c r="AQ113" i="13"/>
  <c r="AP113" i="13"/>
  <c r="AO113" i="13"/>
  <c r="AN113" i="13"/>
  <c r="AM113" i="13"/>
  <c r="AL113" i="13"/>
  <c r="AK113" i="13"/>
  <c r="AJ113" i="13"/>
  <c r="AI113" i="13"/>
  <c r="AH113" i="13"/>
  <c r="AG113" i="13"/>
  <c r="AF113" i="13"/>
  <c r="AE113" i="13"/>
  <c r="AD113" i="13"/>
  <c r="AC113" i="13"/>
  <c r="AB113" i="13"/>
  <c r="AA113" i="13"/>
  <c r="BE111" i="13"/>
  <c r="BD111" i="13"/>
  <c r="BC111" i="13"/>
  <c r="BB111" i="13"/>
  <c r="BA111" i="13"/>
  <c r="AZ111" i="13"/>
  <c r="AY111" i="13"/>
  <c r="AX111" i="13"/>
  <c r="AW111" i="13"/>
  <c r="AV111" i="13"/>
  <c r="AU111" i="13"/>
  <c r="AT111" i="13"/>
  <c r="AS111" i="13"/>
  <c r="AR111" i="13"/>
  <c r="AQ111" i="13"/>
  <c r="AP111" i="13"/>
  <c r="AO111" i="13"/>
  <c r="AN111" i="13"/>
  <c r="AM111" i="13"/>
  <c r="AL111" i="13"/>
  <c r="AK111" i="13"/>
  <c r="AJ111" i="13"/>
  <c r="AI111" i="13"/>
  <c r="AH111" i="13"/>
  <c r="AG111" i="13"/>
  <c r="AF111" i="13"/>
  <c r="AE111" i="13"/>
  <c r="AD111" i="13"/>
  <c r="AC111" i="13"/>
  <c r="AB111" i="13"/>
  <c r="AA111" i="13"/>
  <c r="BE110" i="13"/>
  <c r="BD110" i="13"/>
  <c r="BC110" i="13"/>
  <c r="BB110" i="13"/>
  <c r="BA110" i="13"/>
  <c r="AZ110" i="13"/>
  <c r="AY110" i="13"/>
  <c r="AX110" i="13"/>
  <c r="AW110" i="13"/>
  <c r="AV110" i="13"/>
  <c r="AU110" i="13"/>
  <c r="AT110" i="13"/>
  <c r="AS110" i="13"/>
  <c r="AR110" i="13"/>
  <c r="AQ110" i="13"/>
  <c r="AP110" i="13"/>
  <c r="AO110" i="13"/>
  <c r="AN110" i="13"/>
  <c r="AM110" i="13"/>
  <c r="AL110" i="13"/>
  <c r="AK110" i="13"/>
  <c r="AJ110" i="13"/>
  <c r="AI110" i="13"/>
  <c r="AH110" i="13"/>
  <c r="AG110" i="13"/>
  <c r="AF110" i="13"/>
  <c r="AE110" i="13"/>
  <c r="AD110" i="13"/>
  <c r="AC110" i="13"/>
  <c r="AB110" i="13"/>
  <c r="AA110" i="13"/>
  <c r="BE108" i="13"/>
  <c r="BD108" i="13"/>
  <c r="BC108" i="13"/>
  <c r="BB108" i="13"/>
  <c r="BA108" i="13"/>
  <c r="AZ108" i="13"/>
  <c r="AY108" i="13"/>
  <c r="AX108" i="13"/>
  <c r="AW108" i="13"/>
  <c r="AV108" i="13"/>
  <c r="AU108" i="13"/>
  <c r="AT108" i="13"/>
  <c r="AS108" i="13"/>
  <c r="AR108" i="13"/>
  <c r="AQ108" i="13"/>
  <c r="AP108" i="13"/>
  <c r="AO108" i="13"/>
  <c r="AN108" i="13"/>
  <c r="AM108" i="13"/>
  <c r="AL108" i="13"/>
  <c r="AK108" i="13"/>
  <c r="AJ108" i="13"/>
  <c r="AI108" i="13"/>
  <c r="AH108" i="13"/>
  <c r="AG108" i="13"/>
  <c r="AF108" i="13"/>
  <c r="AE108" i="13"/>
  <c r="AD108" i="13"/>
  <c r="AC108" i="13"/>
  <c r="AB108" i="13"/>
  <c r="AA108" i="13"/>
  <c r="BE107" i="13"/>
  <c r="BD107" i="13"/>
  <c r="BC107" i="13"/>
  <c r="BB107" i="13"/>
  <c r="BA107" i="13"/>
  <c r="AZ107" i="13"/>
  <c r="AY107" i="13"/>
  <c r="AX107" i="13"/>
  <c r="AW107" i="13"/>
  <c r="AV107" i="13"/>
  <c r="AU107" i="13"/>
  <c r="AT107" i="13"/>
  <c r="AS107" i="13"/>
  <c r="AR107" i="13"/>
  <c r="AQ107" i="13"/>
  <c r="AP107" i="13"/>
  <c r="AO107" i="13"/>
  <c r="AN107" i="13"/>
  <c r="AM107" i="13"/>
  <c r="AL107" i="13"/>
  <c r="AK107" i="13"/>
  <c r="AJ107" i="13"/>
  <c r="AI107" i="13"/>
  <c r="AH107" i="13"/>
  <c r="AG107" i="13"/>
  <c r="AF107" i="13"/>
  <c r="AE107" i="13"/>
  <c r="AD107" i="13"/>
  <c r="AC107" i="13"/>
  <c r="AB107" i="13"/>
  <c r="AA107" i="13"/>
  <c r="BE105" i="13"/>
  <c r="BD105" i="13"/>
  <c r="BC105" i="13"/>
  <c r="BB105" i="13"/>
  <c r="BA105" i="13"/>
  <c r="AZ105" i="13"/>
  <c r="AY105" i="13"/>
  <c r="AX105" i="13"/>
  <c r="AW105" i="13"/>
  <c r="AV105" i="13"/>
  <c r="AU105" i="13"/>
  <c r="AT105" i="13"/>
  <c r="AS105" i="13"/>
  <c r="AR105" i="13"/>
  <c r="AQ105" i="13"/>
  <c r="AP105" i="13"/>
  <c r="AO105" i="13"/>
  <c r="AN105" i="13"/>
  <c r="AM105" i="13"/>
  <c r="AL105" i="13"/>
  <c r="AK105" i="13"/>
  <c r="AJ105" i="13"/>
  <c r="AI105" i="13"/>
  <c r="AH105" i="13"/>
  <c r="AG105" i="13"/>
  <c r="AF105" i="13"/>
  <c r="AE105" i="13"/>
  <c r="AD105" i="13"/>
  <c r="AC105" i="13"/>
  <c r="AB105" i="13"/>
  <c r="AA105" i="13"/>
  <c r="BE104" i="13"/>
  <c r="BD104" i="13"/>
  <c r="BC104" i="13"/>
  <c r="BB104" i="13"/>
  <c r="BA104" i="13"/>
  <c r="AZ104" i="13"/>
  <c r="AY104" i="13"/>
  <c r="AX104" i="13"/>
  <c r="AW104" i="13"/>
  <c r="AV104" i="13"/>
  <c r="AU104" i="13"/>
  <c r="AT104" i="13"/>
  <c r="AS104" i="13"/>
  <c r="AR104" i="13"/>
  <c r="AQ104" i="13"/>
  <c r="AP104" i="13"/>
  <c r="AO104" i="13"/>
  <c r="AN104" i="13"/>
  <c r="AM104" i="13"/>
  <c r="AL104" i="13"/>
  <c r="AK104" i="13"/>
  <c r="AJ104" i="13"/>
  <c r="AI104" i="13"/>
  <c r="AH104" i="13"/>
  <c r="AG104" i="13"/>
  <c r="AF104" i="13"/>
  <c r="AE104" i="13"/>
  <c r="AD104" i="13"/>
  <c r="AC104" i="13"/>
  <c r="AB104" i="13"/>
  <c r="AA104" i="13"/>
  <c r="BE102" i="13"/>
  <c r="BD102" i="13"/>
  <c r="BC102" i="13"/>
  <c r="BB102" i="13"/>
  <c r="BA102" i="13"/>
  <c r="AZ102" i="13"/>
  <c r="AY102" i="13"/>
  <c r="AX102" i="13"/>
  <c r="AW102" i="13"/>
  <c r="AV102" i="13"/>
  <c r="AU102" i="13"/>
  <c r="AT102" i="13"/>
  <c r="AS102" i="13"/>
  <c r="AR102" i="13"/>
  <c r="AQ102" i="13"/>
  <c r="AP102" i="13"/>
  <c r="AO102" i="13"/>
  <c r="AN102" i="13"/>
  <c r="AM102" i="13"/>
  <c r="AL102" i="13"/>
  <c r="AK102" i="13"/>
  <c r="AJ102" i="13"/>
  <c r="AI102" i="13"/>
  <c r="AH102" i="13"/>
  <c r="AG102" i="13"/>
  <c r="AF102" i="13"/>
  <c r="AE102" i="13"/>
  <c r="AD102" i="13"/>
  <c r="AC102" i="13"/>
  <c r="AB102" i="13"/>
  <c r="AA102" i="13"/>
  <c r="BE101" i="13"/>
  <c r="BD101" i="13"/>
  <c r="BC101" i="13"/>
  <c r="BB101" i="13"/>
  <c r="BA101" i="13"/>
  <c r="AZ101" i="13"/>
  <c r="AY101" i="13"/>
  <c r="AX101" i="13"/>
  <c r="AW101" i="13"/>
  <c r="AV101" i="13"/>
  <c r="AU101" i="13"/>
  <c r="AT101" i="13"/>
  <c r="AS101" i="13"/>
  <c r="AR101" i="13"/>
  <c r="AQ101" i="13"/>
  <c r="AP101" i="13"/>
  <c r="AO101" i="13"/>
  <c r="AN101" i="13"/>
  <c r="AM101" i="13"/>
  <c r="AL101" i="13"/>
  <c r="AK101" i="13"/>
  <c r="AJ101" i="13"/>
  <c r="AI101" i="13"/>
  <c r="AH101" i="13"/>
  <c r="AG101" i="13"/>
  <c r="AF101" i="13"/>
  <c r="AE101" i="13"/>
  <c r="AD101" i="13"/>
  <c r="AC101" i="13"/>
  <c r="AB101" i="13"/>
  <c r="AA101" i="13"/>
  <c r="BE99" i="13"/>
  <c r="BD99" i="13"/>
  <c r="BC99" i="13"/>
  <c r="BB99" i="13"/>
  <c r="BA99" i="13"/>
  <c r="AZ99" i="13"/>
  <c r="AY99" i="13"/>
  <c r="AX99" i="13"/>
  <c r="AW99" i="13"/>
  <c r="AV99" i="13"/>
  <c r="AU99" i="13"/>
  <c r="AT99" i="13"/>
  <c r="AS99" i="13"/>
  <c r="AR99" i="13"/>
  <c r="AQ99" i="13"/>
  <c r="AP99" i="13"/>
  <c r="AO99" i="13"/>
  <c r="AN99" i="13"/>
  <c r="AM99" i="13"/>
  <c r="AL99" i="13"/>
  <c r="AK99" i="13"/>
  <c r="AJ99" i="13"/>
  <c r="AI99" i="13"/>
  <c r="AH99" i="13"/>
  <c r="AG99" i="13"/>
  <c r="AF99" i="13"/>
  <c r="AE99" i="13"/>
  <c r="AD99" i="13"/>
  <c r="AC99" i="13"/>
  <c r="AB99" i="13"/>
  <c r="AA99" i="13"/>
  <c r="BE98" i="13"/>
  <c r="BD98" i="13"/>
  <c r="BC98" i="13"/>
  <c r="BB98" i="13"/>
  <c r="BA98" i="13"/>
  <c r="AZ98" i="13"/>
  <c r="AY98" i="13"/>
  <c r="AX98" i="13"/>
  <c r="AW98" i="13"/>
  <c r="AV98" i="13"/>
  <c r="AU98" i="13"/>
  <c r="AT98" i="13"/>
  <c r="AS98" i="13"/>
  <c r="AR98" i="13"/>
  <c r="AQ98" i="13"/>
  <c r="AP98" i="13"/>
  <c r="AO98" i="13"/>
  <c r="AN98" i="13"/>
  <c r="AM98" i="13"/>
  <c r="AL98" i="13"/>
  <c r="AK98" i="13"/>
  <c r="AJ98" i="13"/>
  <c r="AI98" i="13"/>
  <c r="AH98" i="13"/>
  <c r="AG98" i="13"/>
  <c r="AF98" i="13"/>
  <c r="AE98" i="13"/>
  <c r="AD98" i="13"/>
  <c r="AC98" i="13"/>
  <c r="AB98" i="13"/>
  <c r="AA98" i="13"/>
  <c r="BE96" i="13"/>
  <c r="BD96" i="13"/>
  <c r="BC96" i="13"/>
  <c r="BB96" i="13"/>
  <c r="BA96" i="13"/>
  <c r="AZ96" i="13"/>
  <c r="AY96" i="13"/>
  <c r="AX96" i="13"/>
  <c r="AW96" i="13"/>
  <c r="AV96" i="13"/>
  <c r="AU96" i="13"/>
  <c r="AT96" i="13"/>
  <c r="AS96" i="13"/>
  <c r="AR96" i="13"/>
  <c r="AQ96" i="13"/>
  <c r="AP96" i="13"/>
  <c r="AO96" i="13"/>
  <c r="AN96" i="13"/>
  <c r="AM96" i="13"/>
  <c r="AL96" i="13"/>
  <c r="AK96" i="13"/>
  <c r="AJ96" i="13"/>
  <c r="AI96" i="13"/>
  <c r="AH96" i="13"/>
  <c r="AG96" i="13"/>
  <c r="AF96" i="13"/>
  <c r="AE96" i="13"/>
  <c r="AD96" i="13"/>
  <c r="AC96" i="13"/>
  <c r="AB96" i="13"/>
  <c r="AA96" i="13"/>
  <c r="BE95" i="13"/>
  <c r="BD95" i="13"/>
  <c r="BC95" i="13"/>
  <c r="BB95" i="13"/>
  <c r="BA95" i="13"/>
  <c r="AZ95" i="13"/>
  <c r="AY95" i="13"/>
  <c r="AX95" i="13"/>
  <c r="AW95" i="13"/>
  <c r="AV95" i="13"/>
  <c r="AU95" i="13"/>
  <c r="AT95" i="13"/>
  <c r="AS95" i="13"/>
  <c r="AR95" i="13"/>
  <c r="AQ95" i="13"/>
  <c r="AP95" i="13"/>
  <c r="AO95" i="13"/>
  <c r="AN95" i="13"/>
  <c r="AM95" i="13"/>
  <c r="AL95" i="13"/>
  <c r="AK95" i="13"/>
  <c r="AJ95" i="13"/>
  <c r="AI95" i="13"/>
  <c r="AH95" i="13"/>
  <c r="AG95" i="13"/>
  <c r="AF95" i="13"/>
  <c r="AE95" i="13"/>
  <c r="AD95" i="13"/>
  <c r="AC95" i="13"/>
  <c r="AB95" i="13"/>
  <c r="AA95" i="13"/>
  <c r="BE93" i="13"/>
  <c r="BD93" i="13"/>
  <c r="BC93" i="13"/>
  <c r="BB93" i="13"/>
  <c r="BA93" i="13"/>
  <c r="AZ93" i="13"/>
  <c r="AY93" i="13"/>
  <c r="AX93" i="13"/>
  <c r="AW93" i="13"/>
  <c r="AV93" i="13"/>
  <c r="AU93" i="13"/>
  <c r="AT93" i="13"/>
  <c r="AS93" i="13"/>
  <c r="AR93" i="13"/>
  <c r="AQ93" i="13"/>
  <c r="AP93" i="13"/>
  <c r="AO93" i="13"/>
  <c r="AN93" i="13"/>
  <c r="AM93" i="13"/>
  <c r="AL93" i="13"/>
  <c r="AK93" i="13"/>
  <c r="AJ93" i="13"/>
  <c r="AI93" i="13"/>
  <c r="AH93" i="13"/>
  <c r="AG93" i="13"/>
  <c r="AF93" i="13"/>
  <c r="AE93" i="13"/>
  <c r="AD93" i="13"/>
  <c r="AC93" i="13"/>
  <c r="AB93" i="13"/>
  <c r="AA93" i="13"/>
  <c r="BE92" i="13"/>
  <c r="BD92" i="13"/>
  <c r="BC92" i="13"/>
  <c r="BB92" i="13"/>
  <c r="BA92" i="13"/>
  <c r="AZ92" i="13"/>
  <c r="AY92" i="13"/>
  <c r="AX92" i="13"/>
  <c r="AW92" i="13"/>
  <c r="AV92" i="13"/>
  <c r="AU92" i="13"/>
  <c r="AT92" i="13"/>
  <c r="AS92" i="13"/>
  <c r="AR92" i="13"/>
  <c r="AQ92" i="13"/>
  <c r="AP92" i="13"/>
  <c r="AO92" i="13"/>
  <c r="AN92" i="13"/>
  <c r="AM92" i="13"/>
  <c r="AL92" i="13"/>
  <c r="AK92" i="13"/>
  <c r="AJ92" i="13"/>
  <c r="AI92" i="13"/>
  <c r="AH92" i="13"/>
  <c r="AG92" i="13"/>
  <c r="AF92" i="13"/>
  <c r="AE92" i="13"/>
  <c r="AD92" i="13"/>
  <c r="AC92" i="13"/>
  <c r="AB92" i="13"/>
  <c r="AA92" i="13"/>
  <c r="BE90" i="13"/>
  <c r="BD90" i="13"/>
  <c r="BC90" i="13"/>
  <c r="BB90" i="13"/>
  <c r="BA90" i="13"/>
  <c r="AZ90" i="13"/>
  <c r="AY90" i="13"/>
  <c r="AX90" i="13"/>
  <c r="AW90" i="13"/>
  <c r="AV90" i="13"/>
  <c r="AU90" i="13"/>
  <c r="AT90" i="13"/>
  <c r="AS90" i="13"/>
  <c r="AR90" i="13"/>
  <c r="AQ90" i="13"/>
  <c r="AP90" i="13"/>
  <c r="AO90" i="13"/>
  <c r="AN90" i="13"/>
  <c r="AM90" i="13"/>
  <c r="AL90" i="13"/>
  <c r="AK90" i="13"/>
  <c r="AJ90" i="13"/>
  <c r="AI90" i="13"/>
  <c r="AH90" i="13"/>
  <c r="AG90" i="13"/>
  <c r="AF90" i="13"/>
  <c r="AE90" i="13"/>
  <c r="AD90" i="13"/>
  <c r="AC90" i="13"/>
  <c r="AB90" i="13"/>
  <c r="AA90" i="13"/>
  <c r="BE89" i="13"/>
  <c r="BD89" i="13"/>
  <c r="BC89" i="13"/>
  <c r="BB89" i="13"/>
  <c r="BA89" i="13"/>
  <c r="AZ89" i="13"/>
  <c r="AY89" i="13"/>
  <c r="AX89" i="13"/>
  <c r="AW89" i="13"/>
  <c r="AV89" i="13"/>
  <c r="AU89" i="13"/>
  <c r="AT89" i="13"/>
  <c r="AS89" i="13"/>
  <c r="AR89" i="13"/>
  <c r="AQ89" i="13"/>
  <c r="AP89" i="13"/>
  <c r="AO89" i="13"/>
  <c r="AN89" i="13"/>
  <c r="AM89" i="13"/>
  <c r="AL89" i="13"/>
  <c r="AK89" i="13"/>
  <c r="AJ89" i="13"/>
  <c r="AI89" i="13"/>
  <c r="AH89" i="13"/>
  <c r="AG89" i="13"/>
  <c r="AF89" i="13"/>
  <c r="AE89" i="13"/>
  <c r="AD89" i="13"/>
  <c r="AC89" i="13"/>
  <c r="AB89" i="13"/>
  <c r="AA89" i="13"/>
  <c r="BE87" i="13"/>
  <c r="BD87" i="13"/>
  <c r="BC87" i="13"/>
  <c r="BB87" i="13"/>
  <c r="BA87" i="13"/>
  <c r="AZ87" i="13"/>
  <c r="AY87" i="13"/>
  <c r="AX87" i="13"/>
  <c r="AW87" i="13"/>
  <c r="AV87" i="13"/>
  <c r="AU87" i="13"/>
  <c r="AT87" i="13"/>
  <c r="AS87" i="13"/>
  <c r="AR87" i="13"/>
  <c r="AQ87" i="13"/>
  <c r="AP87" i="13"/>
  <c r="AO87" i="13"/>
  <c r="AN87" i="13"/>
  <c r="AM87" i="13"/>
  <c r="AL87" i="13"/>
  <c r="AK87" i="13"/>
  <c r="AJ87" i="13"/>
  <c r="AI87" i="13"/>
  <c r="AH87" i="13"/>
  <c r="AG87" i="13"/>
  <c r="AF87" i="13"/>
  <c r="AE87" i="13"/>
  <c r="AD87" i="13"/>
  <c r="AC87" i="13"/>
  <c r="AB87" i="13"/>
  <c r="AA87" i="13"/>
  <c r="BE86" i="13"/>
  <c r="BD86" i="13"/>
  <c r="BC86" i="13"/>
  <c r="BB86" i="13"/>
  <c r="BA86" i="13"/>
  <c r="AZ86" i="13"/>
  <c r="AY86" i="13"/>
  <c r="AX86" i="13"/>
  <c r="AW86" i="13"/>
  <c r="AV86" i="13"/>
  <c r="AU86" i="13"/>
  <c r="AT86" i="13"/>
  <c r="AS86" i="13"/>
  <c r="AR86" i="13"/>
  <c r="AQ86" i="13"/>
  <c r="AP86" i="13"/>
  <c r="AO86" i="13"/>
  <c r="AN86" i="13"/>
  <c r="AM86" i="13"/>
  <c r="AL86" i="13"/>
  <c r="AK86" i="13"/>
  <c r="AJ86" i="13"/>
  <c r="AI86" i="13"/>
  <c r="AH86" i="13"/>
  <c r="AG86" i="13"/>
  <c r="AF86" i="13"/>
  <c r="AE86" i="13"/>
  <c r="AD86" i="13"/>
  <c r="AC86" i="13"/>
  <c r="AB86" i="13"/>
  <c r="AA86" i="13"/>
  <c r="BE84" i="13"/>
  <c r="BD84" i="13"/>
  <c r="BC84" i="13"/>
  <c r="BB84" i="13"/>
  <c r="BA84" i="13"/>
  <c r="AZ84" i="13"/>
  <c r="AY84" i="13"/>
  <c r="AX84" i="13"/>
  <c r="AW84" i="13"/>
  <c r="AV84" i="13"/>
  <c r="AU84" i="13"/>
  <c r="AT84" i="13"/>
  <c r="AS84" i="13"/>
  <c r="AR84" i="13"/>
  <c r="AQ84" i="13"/>
  <c r="AP84" i="13"/>
  <c r="AO84" i="13"/>
  <c r="AN84" i="13"/>
  <c r="AM84" i="13"/>
  <c r="AL84" i="13"/>
  <c r="AK84" i="13"/>
  <c r="AJ84" i="13"/>
  <c r="AI84" i="13"/>
  <c r="AH84" i="13"/>
  <c r="AG84" i="13"/>
  <c r="AF84" i="13"/>
  <c r="AE84" i="13"/>
  <c r="AD84" i="13"/>
  <c r="AC84" i="13"/>
  <c r="AB84" i="13"/>
  <c r="AA84" i="13"/>
  <c r="BE83" i="13"/>
  <c r="BD83" i="13"/>
  <c r="BC83" i="13"/>
  <c r="BB83" i="13"/>
  <c r="BA83" i="13"/>
  <c r="AZ83" i="13"/>
  <c r="AY83" i="13"/>
  <c r="AX83" i="13"/>
  <c r="AW83" i="13"/>
  <c r="AV83" i="13"/>
  <c r="AU83" i="13"/>
  <c r="AT83" i="13"/>
  <c r="AS83" i="13"/>
  <c r="AR83" i="13"/>
  <c r="AQ83" i="13"/>
  <c r="AP83" i="13"/>
  <c r="AO83" i="13"/>
  <c r="AN83" i="13"/>
  <c r="AM83" i="13"/>
  <c r="AL83" i="13"/>
  <c r="AK83" i="13"/>
  <c r="AJ83" i="13"/>
  <c r="AI83" i="13"/>
  <c r="AH83" i="13"/>
  <c r="AG83" i="13"/>
  <c r="AF83" i="13"/>
  <c r="AE83" i="13"/>
  <c r="AD83" i="13"/>
  <c r="AC83" i="13"/>
  <c r="AB83" i="13"/>
  <c r="AA83" i="13"/>
  <c r="BE81" i="13"/>
  <c r="BD81" i="13"/>
  <c r="BC81" i="13"/>
  <c r="BB81" i="13"/>
  <c r="BA81" i="13"/>
  <c r="AZ81" i="13"/>
  <c r="AY81" i="13"/>
  <c r="AX81" i="13"/>
  <c r="AW81" i="13"/>
  <c r="AV81" i="13"/>
  <c r="AU81" i="13"/>
  <c r="AT81" i="13"/>
  <c r="AS81" i="13"/>
  <c r="AR81" i="13"/>
  <c r="AQ81" i="13"/>
  <c r="AP81" i="13"/>
  <c r="AO81" i="13"/>
  <c r="AN81" i="13"/>
  <c r="AM81" i="13"/>
  <c r="AL81" i="13"/>
  <c r="AK81" i="13"/>
  <c r="AJ81" i="13"/>
  <c r="AI81" i="13"/>
  <c r="AH81" i="13"/>
  <c r="AG81" i="13"/>
  <c r="AF81" i="13"/>
  <c r="AE81" i="13"/>
  <c r="AD81" i="13"/>
  <c r="AC81" i="13"/>
  <c r="AB81" i="13"/>
  <c r="AA81" i="13"/>
  <c r="BE80" i="13"/>
  <c r="BD80" i="13"/>
  <c r="BC80" i="13"/>
  <c r="BB80" i="13"/>
  <c r="BA80" i="13"/>
  <c r="AZ80" i="13"/>
  <c r="AY80" i="13"/>
  <c r="AX80" i="13"/>
  <c r="AW80" i="13"/>
  <c r="AV80" i="13"/>
  <c r="AU80" i="13"/>
  <c r="AT80" i="13"/>
  <c r="AS80" i="13"/>
  <c r="AR80" i="13"/>
  <c r="AQ80" i="13"/>
  <c r="AP80" i="13"/>
  <c r="AO80" i="13"/>
  <c r="AN80" i="13"/>
  <c r="AM80" i="13"/>
  <c r="AL80" i="13"/>
  <c r="AK80" i="13"/>
  <c r="AJ80" i="13"/>
  <c r="AI80" i="13"/>
  <c r="AH80" i="13"/>
  <c r="AG80" i="13"/>
  <c r="AF80" i="13"/>
  <c r="AE80" i="13"/>
  <c r="AD80" i="13"/>
  <c r="AC80" i="13"/>
  <c r="AB80" i="13"/>
  <c r="AA80" i="13"/>
  <c r="BE78" i="13"/>
  <c r="BD78" i="13"/>
  <c r="BC78" i="13"/>
  <c r="BB78" i="13"/>
  <c r="BA78" i="13"/>
  <c r="AZ78" i="13"/>
  <c r="AY78" i="13"/>
  <c r="AX78" i="13"/>
  <c r="AW78" i="13"/>
  <c r="AV78" i="13"/>
  <c r="AU78" i="13"/>
  <c r="AT78" i="13"/>
  <c r="AS78" i="13"/>
  <c r="AR78" i="13"/>
  <c r="AQ78" i="13"/>
  <c r="AP78" i="13"/>
  <c r="AO78" i="13"/>
  <c r="AN78" i="13"/>
  <c r="AM78" i="13"/>
  <c r="AL78" i="13"/>
  <c r="AK78" i="13"/>
  <c r="AJ78" i="13"/>
  <c r="AI78" i="13"/>
  <c r="AH78" i="13"/>
  <c r="AG78" i="13"/>
  <c r="AF78" i="13"/>
  <c r="AE78" i="13"/>
  <c r="AD78" i="13"/>
  <c r="AC78" i="13"/>
  <c r="AB78" i="13"/>
  <c r="AA78" i="13"/>
  <c r="BE77" i="13"/>
  <c r="BD77" i="13"/>
  <c r="BC77" i="13"/>
  <c r="BB77" i="13"/>
  <c r="BA77" i="13"/>
  <c r="AZ77" i="13"/>
  <c r="AY77" i="13"/>
  <c r="AX77" i="13"/>
  <c r="AW77" i="13"/>
  <c r="AV77" i="13"/>
  <c r="AU77" i="13"/>
  <c r="AT77" i="13"/>
  <c r="AS77" i="13"/>
  <c r="AR77" i="13"/>
  <c r="AQ77" i="13"/>
  <c r="AP77" i="13"/>
  <c r="AO77" i="13"/>
  <c r="AN77" i="13"/>
  <c r="AM77" i="13"/>
  <c r="AL77" i="13"/>
  <c r="AK77" i="13"/>
  <c r="AJ77" i="13"/>
  <c r="AI77" i="13"/>
  <c r="AH77" i="13"/>
  <c r="AG77" i="13"/>
  <c r="AF77" i="13"/>
  <c r="AE77" i="13"/>
  <c r="AD77" i="13"/>
  <c r="AC77" i="13"/>
  <c r="AB77" i="13"/>
  <c r="AA77" i="13"/>
  <c r="BE75" i="13"/>
  <c r="BD75" i="13"/>
  <c r="BC75" i="13"/>
  <c r="BB75" i="13"/>
  <c r="BA75" i="13"/>
  <c r="AZ75" i="13"/>
  <c r="AY75" i="13"/>
  <c r="AX75" i="13"/>
  <c r="AW75" i="13"/>
  <c r="AV75" i="13"/>
  <c r="AU75" i="13"/>
  <c r="AT75" i="13"/>
  <c r="AS75" i="13"/>
  <c r="AR75" i="13"/>
  <c r="AQ75" i="13"/>
  <c r="AP75" i="13"/>
  <c r="AO75" i="13"/>
  <c r="AN75" i="13"/>
  <c r="AM75" i="13"/>
  <c r="AL75" i="13"/>
  <c r="AK75" i="13"/>
  <c r="AJ75" i="13"/>
  <c r="AI75" i="13"/>
  <c r="AH75" i="13"/>
  <c r="AG75" i="13"/>
  <c r="AF75" i="13"/>
  <c r="AE75" i="13"/>
  <c r="AD75" i="13"/>
  <c r="AC75" i="13"/>
  <c r="AB75" i="13"/>
  <c r="AA75" i="13"/>
  <c r="BE74" i="13"/>
  <c r="BD74" i="13"/>
  <c r="BC74" i="13"/>
  <c r="BB74" i="13"/>
  <c r="BA74" i="13"/>
  <c r="AZ74" i="13"/>
  <c r="AY74" i="13"/>
  <c r="AX74" i="13"/>
  <c r="AW74" i="13"/>
  <c r="AV74" i="13"/>
  <c r="AU74" i="13"/>
  <c r="AT74" i="13"/>
  <c r="AS74" i="13"/>
  <c r="AR74" i="13"/>
  <c r="AQ74" i="13"/>
  <c r="AP74" i="13"/>
  <c r="AO74" i="13"/>
  <c r="AN74" i="13"/>
  <c r="AM74" i="13"/>
  <c r="AL74" i="13"/>
  <c r="AK74" i="13"/>
  <c r="AJ74" i="13"/>
  <c r="AI74" i="13"/>
  <c r="AH74" i="13"/>
  <c r="AG74" i="13"/>
  <c r="AF74" i="13"/>
  <c r="AE74" i="13"/>
  <c r="AD74" i="13"/>
  <c r="AC74" i="13"/>
  <c r="AB74" i="13"/>
  <c r="AA74" i="13"/>
  <c r="BE72" i="13"/>
  <c r="BD72" i="13"/>
  <c r="BC72" i="13"/>
  <c r="BB72" i="13"/>
  <c r="BA72" i="13"/>
  <c r="AZ72" i="13"/>
  <c r="AY72" i="13"/>
  <c r="AX72" i="13"/>
  <c r="AW72" i="13"/>
  <c r="AV72" i="13"/>
  <c r="AU72" i="13"/>
  <c r="AT72" i="13"/>
  <c r="AS72" i="13"/>
  <c r="AR72" i="13"/>
  <c r="AQ72" i="13"/>
  <c r="AP72" i="13"/>
  <c r="AO72" i="13"/>
  <c r="AN72" i="13"/>
  <c r="AM72" i="13"/>
  <c r="AL72" i="13"/>
  <c r="AK72" i="13"/>
  <c r="AJ72" i="13"/>
  <c r="AI72" i="13"/>
  <c r="AH72" i="13"/>
  <c r="AG72" i="13"/>
  <c r="AF72" i="13"/>
  <c r="AE72" i="13"/>
  <c r="AD72" i="13"/>
  <c r="AC72" i="13"/>
  <c r="AB72" i="13"/>
  <c r="AA72" i="13"/>
  <c r="BE71" i="13"/>
  <c r="BD71" i="13"/>
  <c r="BC71" i="13"/>
  <c r="BB71" i="13"/>
  <c r="BA71" i="13"/>
  <c r="AZ71" i="13"/>
  <c r="AY71" i="13"/>
  <c r="AX71" i="13"/>
  <c r="AW71" i="13"/>
  <c r="AV71" i="13"/>
  <c r="AU71" i="13"/>
  <c r="AT71" i="13"/>
  <c r="AS71" i="13"/>
  <c r="AR71" i="13"/>
  <c r="AQ71" i="13"/>
  <c r="AP71" i="13"/>
  <c r="AO71" i="13"/>
  <c r="AN71" i="13"/>
  <c r="AM71" i="13"/>
  <c r="AL71" i="13"/>
  <c r="AK71" i="13"/>
  <c r="AJ71" i="13"/>
  <c r="AI71" i="13"/>
  <c r="AH71" i="13"/>
  <c r="AG71" i="13"/>
  <c r="AF71" i="13"/>
  <c r="AE71" i="13"/>
  <c r="AD71" i="13"/>
  <c r="AC71" i="13"/>
  <c r="AB71" i="13"/>
  <c r="AA71" i="13"/>
  <c r="BE69" i="13"/>
  <c r="BD69" i="13"/>
  <c r="BC69" i="13"/>
  <c r="BB69" i="13"/>
  <c r="BA69" i="13"/>
  <c r="AZ69" i="13"/>
  <c r="AY69" i="13"/>
  <c r="AX69" i="13"/>
  <c r="AW69" i="13"/>
  <c r="AV69" i="13"/>
  <c r="AU69" i="13"/>
  <c r="AT69" i="13"/>
  <c r="AS69" i="13"/>
  <c r="AR69" i="13"/>
  <c r="AQ69" i="13"/>
  <c r="AP69" i="13"/>
  <c r="AO69" i="13"/>
  <c r="AN69" i="13"/>
  <c r="AM69" i="13"/>
  <c r="AL69" i="13"/>
  <c r="AK69" i="13"/>
  <c r="AJ69" i="13"/>
  <c r="AI69" i="13"/>
  <c r="AH69" i="13"/>
  <c r="AG69" i="13"/>
  <c r="AF69" i="13"/>
  <c r="AE69" i="13"/>
  <c r="AD69" i="13"/>
  <c r="AC69" i="13"/>
  <c r="AB69" i="13"/>
  <c r="AA69" i="13"/>
  <c r="BE68" i="13"/>
  <c r="BD68" i="13"/>
  <c r="BC68" i="13"/>
  <c r="BB68" i="13"/>
  <c r="BA68" i="13"/>
  <c r="AZ68" i="13"/>
  <c r="AY68" i="13"/>
  <c r="AX68" i="13"/>
  <c r="AW68" i="13"/>
  <c r="AV68" i="13"/>
  <c r="AU68" i="13"/>
  <c r="AT68" i="13"/>
  <c r="AS68" i="13"/>
  <c r="AR68" i="13"/>
  <c r="AQ68" i="13"/>
  <c r="AP68" i="13"/>
  <c r="AO68" i="13"/>
  <c r="AN68" i="13"/>
  <c r="AM68" i="13"/>
  <c r="AL68" i="13"/>
  <c r="AK68" i="13"/>
  <c r="AJ68" i="13"/>
  <c r="AI68" i="13"/>
  <c r="AH68" i="13"/>
  <c r="AG68" i="13"/>
  <c r="AF68" i="13"/>
  <c r="AE68" i="13"/>
  <c r="AD68" i="13"/>
  <c r="AC68" i="13"/>
  <c r="AB68" i="13"/>
  <c r="AA68" i="13"/>
  <c r="BE66" i="13"/>
  <c r="BD66" i="13"/>
  <c r="BC66" i="13"/>
  <c r="BB66" i="13"/>
  <c r="BA66" i="13"/>
  <c r="AZ66" i="13"/>
  <c r="AY66" i="13"/>
  <c r="AX66" i="13"/>
  <c r="AW66" i="13"/>
  <c r="AV66" i="13"/>
  <c r="AU66" i="13"/>
  <c r="AT66" i="13"/>
  <c r="AS66" i="13"/>
  <c r="AR66" i="13"/>
  <c r="AQ66" i="13"/>
  <c r="AP66" i="13"/>
  <c r="AO66" i="13"/>
  <c r="AN66" i="13"/>
  <c r="AM66" i="13"/>
  <c r="AL66" i="13"/>
  <c r="AK66" i="13"/>
  <c r="AJ66" i="13"/>
  <c r="AI66" i="13"/>
  <c r="AH66" i="13"/>
  <c r="AG66" i="13"/>
  <c r="AF66" i="13"/>
  <c r="AE66" i="13"/>
  <c r="AD66" i="13"/>
  <c r="AC66" i="13"/>
  <c r="AB66" i="13"/>
  <c r="AA66" i="13"/>
  <c r="BE65" i="13"/>
  <c r="BD65" i="13"/>
  <c r="BC65" i="13"/>
  <c r="BB65" i="13"/>
  <c r="BA65" i="13"/>
  <c r="AZ65" i="13"/>
  <c r="AY65" i="13"/>
  <c r="AX65" i="13"/>
  <c r="AW65" i="13"/>
  <c r="AV65" i="13"/>
  <c r="AU65" i="13"/>
  <c r="AT65" i="13"/>
  <c r="AS65" i="13"/>
  <c r="AR65" i="13"/>
  <c r="AQ65" i="13"/>
  <c r="AP65" i="13"/>
  <c r="AO65" i="13"/>
  <c r="AN65" i="13"/>
  <c r="AM65" i="13"/>
  <c r="AL65" i="13"/>
  <c r="AK65" i="13"/>
  <c r="AJ65" i="13"/>
  <c r="AI65" i="13"/>
  <c r="AH65" i="13"/>
  <c r="AG65" i="13"/>
  <c r="AF65" i="13"/>
  <c r="AE65" i="13"/>
  <c r="AD65" i="13"/>
  <c r="AC65" i="13"/>
  <c r="AB65" i="13"/>
  <c r="AA65" i="13"/>
  <c r="BE63" i="13"/>
  <c r="BD63" i="13"/>
  <c r="BC63" i="13"/>
  <c r="BB63" i="13"/>
  <c r="BA63" i="13"/>
  <c r="AZ63" i="13"/>
  <c r="AY63" i="13"/>
  <c r="AX63" i="13"/>
  <c r="AW63" i="13"/>
  <c r="AV63" i="13"/>
  <c r="AU63" i="13"/>
  <c r="AT63" i="13"/>
  <c r="AS63" i="13"/>
  <c r="AR63" i="13"/>
  <c r="AQ63" i="13"/>
  <c r="AP63" i="13"/>
  <c r="AO63" i="13"/>
  <c r="AN63" i="13"/>
  <c r="AM63" i="13"/>
  <c r="AL63" i="13"/>
  <c r="AK63" i="13"/>
  <c r="AJ63" i="13"/>
  <c r="AI63" i="13"/>
  <c r="AH63" i="13"/>
  <c r="AG63" i="13"/>
  <c r="AF63" i="13"/>
  <c r="AE63" i="13"/>
  <c r="AD63" i="13"/>
  <c r="AC63" i="13"/>
  <c r="AB63" i="13"/>
  <c r="AA63" i="13"/>
  <c r="BE62" i="13"/>
  <c r="BD62" i="13"/>
  <c r="BC62" i="13"/>
  <c r="BB62" i="13"/>
  <c r="BA62" i="13"/>
  <c r="AZ62" i="13"/>
  <c r="AY62" i="13"/>
  <c r="AX62" i="13"/>
  <c r="AW62" i="13"/>
  <c r="AV62" i="13"/>
  <c r="AU62" i="13"/>
  <c r="AT62" i="13"/>
  <c r="AS62" i="13"/>
  <c r="AR62" i="13"/>
  <c r="AQ62" i="13"/>
  <c r="AP62" i="13"/>
  <c r="AO62" i="13"/>
  <c r="AN62" i="13"/>
  <c r="AM62" i="13"/>
  <c r="AL62" i="13"/>
  <c r="AK62" i="13"/>
  <c r="AJ62" i="13"/>
  <c r="AI62" i="13"/>
  <c r="AH62" i="13"/>
  <c r="AG62" i="13"/>
  <c r="AF62" i="13"/>
  <c r="AE62" i="13"/>
  <c r="AD62" i="13"/>
  <c r="AC62" i="13"/>
  <c r="AB62" i="13"/>
  <c r="AA62" i="13"/>
  <c r="BE60" i="13"/>
  <c r="BD60" i="13"/>
  <c r="BC60" i="13"/>
  <c r="BB60" i="13"/>
  <c r="BA60" i="13"/>
  <c r="AZ60" i="13"/>
  <c r="AY60" i="13"/>
  <c r="AX60" i="13"/>
  <c r="AW60" i="13"/>
  <c r="AV60" i="13"/>
  <c r="AU60" i="13"/>
  <c r="AT60" i="13"/>
  <c r="AS60" i="13"/>
  <c r="AR60" i="13"/>
  <c r="AQ60" i="13"/>
  <c r="AP60" i="13"/>
  <c r="AO60" i="13"/>
  <c r="AN60" i="13"/>
  <c r="AM60" i="13"/>
  <c r="AL60" i="13"/>
  <c r="AK60" i="13"/>
  <c r="AJ60" i="13"/>
  <c r="AI60" i="13"/>
  <c r="AH60" i="13"/>
  <c r="AG60" i="13"/>
  <c r="AF60" i="13"/>
  <c r="AE60" i="13"/>
  <c r="AD60" i="13"/>
  <c r="AC60" i="13"/>
  <c r="AB60" i="13"/>
  <c r="AA60" i="13"/>
  <c r="BE59" i="13"/>
  <c r="BD59" i="13"/>
  <c r="BC59" i="13"/>
  <c r="BB59" i="13"/>
  <c r="BA59" i="13"/>
  <c r="AZ59" i="13"/>
  <c r="AY59" i="13"/>
  <c r="AX59" i="13"/>
  <c r="AW59" i="13"/>
  <c r="AV59" i="13"/>
  <c r="AU59" i="13"/>
  <c r="AT59" i="13"/>
  <c r="AS59" i="13"/>
  <c r="AR59" i="13"/>
  <c r="AQ59" i="13"/>
  <c r="AP59" i="13"/>
  <c r="AO59" i="13"/>
  <c r="AN59" i="13"/>
  <c r="AM59" i="13"/>
  <c r="AL59" i="13"/>
  <c r="AK59" i="13"/>
  <c r="AJ59" i="13"/>
  <c r="AI59" i="13"/>
  <c r="AH59" i="13"/>
  <c r="AG59" i="13"/>
  <c r="AF59" i="13"/>
  <c r="AE59" i="13"/>
  <c r="AD59" i="13"/>
  <c r="AC59" i="13"/>
  <c r="AB59" i="13"/>
  <c r="AA59" i="13"/>
  <c r="BE57" i="13"/>
  <c r="BD57" i="13"/>
  <c r="BC57" i="13"/>
  <c r="BB57" i="13"/>
  <c r="BA57" i="13"/>
  <c r="AZ57" i="13"/>
  <c r="AY57" i="13"/>
  <c r="AX57" i="13"/>
  <c r="AW57" i="13"/>
  <c r="AV57" i="13"/>
  <c r="AU57" i="13"/>
  <c r="AT57" i="13"/>
  <c r="AS57" i="13"/>
  <c r="AR57" i="13"/>
  <c r="AQ57" i="13"/>
  <c r="AP57" i="13"/>
  <c r="AO57" i="13"/>
  <c r="AN57" i="13"/>
  <c r="AM57" i="13"/>
  <c r="AL57" i="13"/>
  <c r="AK57" i="13"/>
  <c r="AJ57" i="13"/>
  <c r="AI57" i="13"/>
  <c r="AH57" i="13"/>
  <c r="AG57" i="13"/>
  <c r="AF57" i="13"/>
  <c r="AE57" i="13"/>
  <c r="AD57" i="13"/>
  <c r="AC57" i="13"/>
  <c r="AB57" i="13"/>
  <c r="AA57" i="13"/>
  <c r="BE56" i="13"/>
  <c r="BD56" i="13"/>
  <c r="BC56" i="13"/>
  <c r="BB56" i="13"/>
  <c r="BA56" i="13"/>
  <c r="AZ56" i="13"/>
  <c r="AY56" i="13"/>
  <c r="AX56" i="13"/>
  <c r="AW56" i="13"/>
  <c r="AV56" i="13"/>
  <c r="AU56" i="13"/>
  <c r="AT56" i="13"/>
  <c r="AS56" i="13"/>
  <c r="AR56" i="13"/>
  <c r="AQ56" i="13"/>
  <c r="AP56" i="13"/>
  <c r="AO56" i="13"/>
  <c r="AN56" i="13"/>
  <c r="AM56" i="13"/>
  <c r="AL56" i="13"/>
  <c r="AK56" i="13"/>
  <c r="AJ56" i="13"/>
  <c r="AI56" i="13"/>
  <c r="AH56" i="13"/>
  <c r="AG56" i="13"/>
  <c r="AF56" i="13"/>
  <c r="AE56" i="13"/>
  <c r="AD56" i="13"/>
  <c r="AC56" i="13"/>
  <c r="AB56" i="13"/>
  <c r="AA56" i="13"/>
  <c r="BE54" i="13"/>
  <c r="BD54" i="13"/>
  <c r="BC54" i="13"/>
  <c r="BB54" i="13"/>
  <c r="BA54" i="13"/>
  <c r="AZ54" i="13"/>
  <c r="AY54" i="13"/>
  <c r="AX54" i="13"/>
  <c r="AW54" i="13"/>
  <c r="AV54" i="13"/>
  <c r="AU54" i="13"/>
  <c r="AT54" i="13"/>
  <c r="AS54" i="13"/>
  <c r="AR54" i="13"/>
  <c r="AQ54" i="13"/>
  <c r="AP54" i="13"/>
  <c r="AO54" i="13"/>
  <c r="AN54" i="13"/>
  <c r="AM54" i="13"/>
  <c r="AL54" i="13"/>
  <c r="AK54" i="13"/>
  <c r="AJ54" i="13"/>
  <c r="AI54" i="13"/>
  <c r="AH54" i="13"/>
  <c r="AG54" i="13"/>
  <c r="AF54" i="13"/>
  <c r="AE54" i="13"/>
  <c r="AD54" i="13"/>
  <c r="AC54" i="13"/>
  <c r="AB54" i="13"/>
  <c r="AA54" i="13"/>
  <c r="BE53" i="13"/>
  <c r="BD53" i="13"/>
  <c r="BC53" i="13"/>
  <c r="BB53" i="13"/>
  <c r="BA53" i="13"/>
  <c r="AZ53" i="13"/>
  <c r="AY53" i="13"/>
  <c r="AX53" i="13"/>
  <c r="AW53" i="13"/>
  <c r="AV53" i="13"/>
  <c r="AU53" i="13"/>
  <c r="AT53" i="13"/>
  <c r="AS53" i="13"/>
  <c r="AR53" i="13"/>
  <c r="AQ53" i="13"/>
  <c r="AP53" i="13"/>
  <c r="AO53" i="13"/>
  <c r="AN53" i="13"/>
  <c r="AM53" i="13"/>
  <c r="AL53" i="13"/>
  <c r="AK53" i="13"/>
  <c r="AJ53" i="13"/>
  <c r="AI53" i="13"/>
  <c r="AH53" i="13"/>
  <c r="AG53" i="13"/>
  <c r="AF53" i="13"/>
  <c r="AE53" i="13"/>
  <c r="AD53" i="13"/>
  <c r="AC53" i="13"/>
  <c r="AB53" i="13"/>
  <c r="AA53" i="13"/>
  <c r="BE51" i="13"/>
  <c r="BD51" i="13"/>
  <c r="BC51" i="13"/>
  <c r="BB51" i="13"/>
  <c r="BA51" i="13"/>
  <c r="AZ51" i="13"/>
  <c r="AY51" i="13"/>
  <c r="AX51" i="13"/>
  <c r="AW51" i="13"/>
  <c r="AV51" i="13"/>
  <c r="AU51" i="13"/>
  <c r="AT51" i="13"/>
  <c r="AS51" i="13"/>
  <c r="AR51" i="13"/>
  <c r="AQ51" i="13"/>
  <c r="AP51" i="13"/>
  <c r="AO51" i="13"/>
  <c r="AN51" i="13"/>
  <c r="AM51" i="13"/>
  <c r="AL51" i="13"/>
  <c r="AK51" i="13"/>
  <c r="AJ51" i="13"/>
  <c r="AI51" i="13"/>
  <c r="AH51" i="13"/>
  <c r="AG51" i="13"/>
  <c r="AF51" i="13"/>
  <c r="AE51" i="13"/>
  <c r="AD51" i="13"/>
  <c r="AC51" i="13"/>
  <c r="AB51" i="13"/>
  <c r="AA51" i="13"/>
  <c r="BE50" i="13"/>
  <c r="BD50" i="13"/>
  <c r="BC50" i="13"/>
  <c r="BB50" i="13"/>
  <c r="BA50" i="13"/>
  <c r="AZ50" i="13"/>
  <c r="AY50" i="13"/>
  <c r="AX50" i="13"/>
  <c r="AW50" i="13"/>
  <c r="AV50" i="13"/>
  <c r="AU50" i="13"/>
  <c r="AT50" i="13"/>
  <c r="AS50" i="13"/>
  <c r="AR50" i="13"/>
  <c r="AQ50" i="13"/>
  <c r="AP50" i="13"/>
  <c r="AO50" i="13"/>
  <c r="AN50" i="13"/>
  <c r="AM50" i="13"/>
  <c r="AL50" i="13"/>
  <c r="AK50" i="13"/>
  <c r="AJ50" i="13"/>
  <c r="AI50" i="13"/>
  <c r="AH50" i="13"/>
  <c r="AG50" i="13"/>
  <c r="AF50" i="13"/>
  <c r="AE50" i="13"/>
  <c r="AD50" i="13"/>
  <c r="AC50" i="13"/>
  <c r="AB50" i="13"/>
  <c r="AA50" i="13"/>
  <c r="BE48" i="13"/>
  <c r="BD48" i="13"/>
  <c r="BC48" i="13"/>
  <c r="BB48" i="13"/>
  <c r="BA48" i="13"/>
  <c r="AZ48" i="13"/>
  <c r="AY48" i="13"/>
  <c r="AX48" i="13"/>
  <c r="AW48" i="13"/>
  <c r="AV48" i="13"/>
  <c r="AU48" i="13"/>
  <c r="AT48" i="13"/>
  <c r="AS48" i="13"/>
  <c r="AR48" i="13"/>
  <c r="AQ48" i="13"/>
  <c r="AP48" i="13"/>
  <c r="AO48" i="13"/>
  <c r="AN48" i="13"/>
  <c r="AM48" i="13"/>
  <c r="AL48" i="13"/>
  <c r="AK48" i="13"/>
  <c r="AJ48" i="13"/>
  <c r="AI48" i="13"/>
  <c r="AH48" i="13"/>
  <c r="AG48" i="13"/>
  <c r="AF48" i="13"/>
  <c r="AE48" i="13"/>
  <c r="AD48" i="13"/>
  <c r="AC48" i="13"/>
  <c r="AB48" i="13"/>
  <c r="AA48" i="13"/>
  <c r="BE47" i="13"/>
  <c r="BD47" i="13"/>
  <c r="BC47" i="13"/>
  <c r="BB47" i="13"/>
  <c r="BA47" i="13"/>
  <c r="AZ47" i="13"/>
  <c r="AY47" i="13"/>
  <c r="AX47" i="13"/>
  <c r="AW47" i="13"/>
  <c r="AV47" i="13"/>
  <c r="AU47" i="13"/>
  <c r="AT47" i="13"/>
  <c r="AS47" i="13"/>
  <c r="AR47" i="13"/>
  <c r="AQ47" i="13"/>
  <c r="AP47" i="13"/>
  <c r="AO47" i="13"/>
  <c r="AN47" i="13"/>
  <c r="AM47" i="13"/>
  <c r="AL47" i="13"/>
  <c r="AK47" i="13"/>
  <c r="AJ47" i="13"/>
  <c r="AI47" i="13"/>
  <c r="AH47" i="13"/>
  <c r="AG47" i="13"/>
  <c r="AF47" i="13"/>
  <c r="AE47" i="13"/>
  <c r="AD47" i="13"/>
  <c r="AC47" i="13"/>
  <c r="AB47" i="13"/>
  <c r="AA47" i="13"/>
  <c r="BE45" i="13"/>
  <c r="BD45" i="13"/>
  <c r="BC45" i="13"/>
  <c r="BB45" i="13"/>
  <c r="BA45" i="13"/>
  <c r="AZ45" i="13"/>
  <c r="AY45" i="13"/>
  <c r="AX45" i="13"/>
  <c r="AW45" i="13"/>
  <c r="AV45" i="13"/>
  <c r="AU45" i="13"/>
  <c r="AT45" i="13"/>
  <c r="AS45" i="13"/>
  <c r="AR45" i="13"/>
  <c r="AQ45" i="13"/>
  <c r="AP45" i="13"/>
  <c r="AO45" i="13"/>
  <c r="AN45" i="13"/>
  <c r="AM45" i="13"/>
  <c r="AL45" i="13"/>
  <c r="AK45" i="13"/>
  <c r="AJ45" i="13"/>
  <c r="AI45" i="13"/>
  <c r="AH45" i="13"/>
  <c r="AG45" i="13"/>
  <c r="AF45" i="13"/>
  <c r="AE45" i="13"/>
  <c r="AD45" i="13"/>
  <c r="AC45" i="13"/>
  <c r="AB45" i="13"/>
  <c r="AA45" i="13"/>
  <c r="BE44" i="13"/>
  <c r="BD44" i="13"/>
  <c r="BC44" i="13"/>
  <c r="BB44" i="13"/>
  <c r="BA44" i="13"/>
  <c r="AZ44" i="13"/>
  <c r="AY44" i="13"/>
  <c r="AX44" i="13"/>
  <c r="AW44" i="13"/>
  <c r="AV44" i="13"/>
  <c r="AU44" i="13"/>
  <c r="AT44" i="13"/>
  <c r="AS44" i="13"/>
  <c r="AR44" i="13"/>
  <c r="AQ44" i="13"/>
  <c r="AP44" i="13"/>
  <c r="AO44" i="13"/>
  <c r="AN44" i="13"/>
  <c r="AM44" i="13"/>
  <c r="AL44" i="13"/>
  <c r="AK44" i="13"/>
  <c r="AJ44" i="13"/>
  <c r="AI44" i="13"/>
  <c r="AH44" i="13"/>
  <c r="AG44" i="13"/>
  <c r="AF44" i="13"/>
  <c r="AE44" i="13"/>
  <c r="AD44" i="13"/>
  <c r="AC44" i="13"/>
  <c r="AB44" i="13"/>
  <c r="AA44" i="13"/>
  <c r="BE42" i="13"/>
  <c r="BD42" i="13"/>
  <c r="BC42" i="13"/>
  <c r="BB42" i="13"/>
  <c r="BA42" i="13"/>
  <c r="AZ42" i="13"/>
  <c r="AY42" i="13"/>
  <c r="AX42" i="13"/>
  <c r="AW42" i="13"/>
  <c r="AV42" i="13"/>
  <c r="AU42" i="13"/>
  <c r="AT42" i="13"/>
  <c r="AS42" i="13"/>
  <c r="AR42" i="13"/>
  <c r="AQ42" i="13"/>
  <c r="AP42" i="13"/>
  <c r="AO42" i="13"/>
  <c r="AN42" i="13"/>
  <c r="AM42" i="13"/>
  <c r="AL42" i="13"/>
  <c r="AK42" i="13"/>
  <c r="AJ42" i="13"/>
  <c r="AI42" i="13"/>
  <c r="AH42" i="13"/>
  <c r="AG42" i="13"/>
  <c r="AF42" i="13"/>
  <c r="AE42" i="13"/>
  <c r="AD42" i="13"/>
  <c r="AC42" i="13"/>
  <c r="AB42" i="13"/>
  <c r="AA42" i="13"/>
  <c r="BE41" i="13"/>
  <c r="BD41" i="13"/>
  <c r="BC41" i="13"/>
  <c r="BB41" i="13"/>
  <c r="BA41" i="13"/>
  <c r="AZ41" i="13"/>
  <c r="AY41" i="13"/>
  <c r="AX41" i="13"/>
  <c r="AW41" i="13"/>
  <c r="AV41" i="13"/>
  <c r="AU41" i="13"/>
  <c r="AT41" i="13"/>
  <c r="AS41" i="13"/>
  <c r="AR41" i="13"/>
  <c r="AQ41" i="13"/>
  <c r="AP41" i="13"/>
  <c r="AO41" i="13"/>
  <c r="AN41" i="13"/>
  <c r="AM41" i="13"/>
  <c r="AL41" i="13"/>
  <c r="AK41" i="13"/>
  <c r="AJ41" i="13"/>
  <c r="AI41" i="13"/>
  <c r="AH41" i="13"/>
  <c r="AG41" i="13"/>
  <c r="AF41" i="13"/>
  <c r="AE41" i="13"/>
  <c r="AD41" i="13"/>
  <c r="AC41" i="13"/>
  <c r="AB41" i="13"/>
  <c r="AA41" i="13"/>
  <c r="BE39" i="13"/>
  <c r="BD39" i="13"/>
  <c r="BC39" i="13"/>
  <c r="BB39" i="13"/>
  <c r="BA39" i="13"/>
  <c r="AZ39" i="13"/>
  <c r="AY39" i="13"/>
  <c r="AX39" i="13"/>
  <c r="AW39" i="13"/>
  <c r="AV39" i="13"/>
  <c r="AU39" i="13"/>
  <c r="AT39" i="13"/>
  <c r="AS39" i="13"/>
  <c r="AR39" i="13"/>
  <c r="AQ39" i="13"/>
  <c r="AP39" i="13"/>
  <c r="AO39" i="13"/>
  <c r="AN39" i="13"/>
  <c r="AM39" i="13"/>
  <c r="AL39" i="13"/>
  <c r="AK39" i="13"/>
  <c r="AJ39" i="13"/>
  <c r="AI39" i="13"/>
  <c r="AH39" i="13"/>
  <c r="AG39" i="13"/>
  <c r="AF39" i="13"/>
  <c r="AE39" i="13"/>
  <c r="AD39" i="13"/>
  <c r="AC39" i="13"/>
  <c r="AB39" i="13"/>
  <c r="AA39" i="13"/>
  <c r="BE38" i="13"/>
  <c r="BD38" i="13"/>
  <c r="BC38" i="13"/>
  <c r="BB38" i="13"/>
  <c r="BA38" i="13"/>
  <c r="AZ38" i="13"/>
  <c r="AY38" i="13"/>
  <c r="AX38" i="13"/>
  <c r="AW38" i="13"/>
  <c r="AV38" i="13"/>
  <c r="AU38" i="13"/>
  <c r="AT38" i="13"/>
  <c r="AS38" i="13"/>
  <c r="AR38" i="13"/>
  <c r="AQ38" i="13"/>
  <c r="AP38" i="13"/>
  <c r="AO38" i="13"/>
  <c r="AN38" i="13"/>
  <c r="AM38" i="13"/>
  <c r="AL38" i="13"/>
  <c r="AK38" i="13"/>
  <c r="AJ38" i="13"/>
  <c r="AI38" i="13"/>
  <c r="AH38" i="13"/>
  <c r="AG38" i="13"/>
  <c r="AF38" i="13"/>
  <c r="AE38" i="13"/>
  <c r="AD38" i="13"/>
  <c r="AC38" i="13"/>
  <c r="AB38" i="13"/>
  <c r="AA38" i="13"/>
  <c r="BE36" i="13"/>
  <c r="BD36" i="13"/>
  <c r="BC36" i="13"/>
  <c r="BB36" i="13"/>
  <c r="BA36" i="13"/>
  <c r="AZ36" i="13"/>
  <c r="AY36" i="13"/>
  <c r="AX36" i="13"/>
  <c r="AW36" i="13"/>
  <c r="AV36" i="13"/>
  <c r="AU36" i="13"/>
  <c r="AT36" i="13"/>
  <c r="AS36" i="13"/>
  <c r="AR36" i="13"/>
  <c r="AQ36" i="13"/>
  <c r="AP36" i="13"/>
  <c r="AO36" i="13"/>
  <c r="AN36" i="13"/>
  <c r="AM36" i="13"/>
  <c r="AL36" i="13"/>
  <c r="AK36" i="13"/>
  <c r="AJ36" i="13"/>
  <c r="AI36" i="13"/>
  <c r="AH36" i="13"/>
  <c r="AG36" i="13"/>
  <c r="AF36" i="13"/>
  <c r="AE36" i="13"/>
  <c r="AD36" i="13"/>
  <c r="AC36" i="13"/>
  <c r="AB36" i="13"/>
  <c r="AA36" i="13"/>
  <c r="BE35" i="13"/>
  <c r="BD35" i="13"/>
  <c r="BC35" i="13"/>
  <c r="BB35" i="13"/>
  <c r="BA35" i="13"/>
  <c r="AZ35" i="13"/>
  <c r="AY35" i="13"/>
  <c r="AX35" i="13"/>
  <c r="AW35" i="13"/>
  <c r="AV35" i="13"/>
  <c r="AU35" i="13"/>
  <c r="AT35" i="13"/>
  <c r="AS35" i="13"/>
  <c r="AR35" i="13"/>
  <c r="AQ35" i="13"/>
  <c r="AP35" i="13"/>
  <c r="AO35" i="13"/>
  <c r="AN35" i="13"/>
  <c r="AM35" i="13"/>
  <c r="AL35" i="13"/>
  <c r="AK35" i="13"/>
  <c r="AJ35" i="13"/>
  <c r="AI35" i="13"/>
  <c r="AH35" i="13"/>
  <c r="AG35" i="13"/>
  <c r="AF35" i="13"/>
  <c r="AE35" i="13"/>
  <c r="AD35" i="13"/>
  <c r="AC35" i="13"/>
  <c r="AB35" i="13"/>
  <c r="AA35" i="13"/>
  <c r="BE33" i="13"/>
  <c r="BD33" i="13"/>
  <c r="BC33" i="13"/>
  <c r="BB33" i="13"/>
  <c r="BA33" i="13"/>
  <c r="AZ33" i="13"/>
  <c r="AY33" i="13"/>
  <c r="AX33" i="13"/>
  <c r="AW33" i="13"/>
  <c r="AV33" i="13"/>
  <c r="AU33" i="13"/>
  <c r="AT33" i="13"/>
  <c r="AS33" i="13"/>
  <c r="AR33" i="13"/>
  <c r="AQ33" i="13"/>
  <c r="AP33" i="13"/>
  <c r="AO33" i="13"/>
  <c r="AN33" i="13"/>
  <c r="AM33" i="13"/>
  <c r="AL33" i="13"/>
  <c r="AK33" i="13"/>
  <c r="AJ33" i="13"/>
  <c r="AI33" i="13"/>
  <c r="AH33" i="13"/>
  <c r="AG33" i="13"/>
  <c r="AF33" i="13"/>
  <c r="AE33" i="13"/>
  <c r="AD33" i="13"/>
  <c r="AC33" i="13"/>
  <c r="AB33" i="13"/>
  <c r="AA33" i="13"/>
  <c r="BE32" i="13"/>
  <c r="BD32" i="13"/>
  <c r="BC32" i="13"/>
  <c r="BB32" i="13"/>
  <c r="BA32" i="13"/>
  <c r="AZ32" i="13"/>
  <c r="AY32" i="13"/>
  <c r="AX32" i="13"/>
  <c r="AW32" i="13"/>
  <c r="AV32" i="13"/>
  <c r="AU32" i="13"/>
  <c r="AT32" i="13"/>
  <c r="AS32" i="13"/>
  <c r="AR32" i="13"/>
  <c r="AQ32" i="13"/>
  <c r="AP32" i="13"/>
  <c r="AO32" i="13"/>
  <c r="AN32" i="13"/>
  <c r="AM32" i="13"/>
  <c r="AL32" i="13"/>
  <c r="AK32" i="13"/>
  <c r="AJ32" i="13"/>
  <c r="AI32" i="13"/>
  <c r="AH32" i="13"/>
  <c r="AG32" i="13"/>
  <c r="AF32" i="13"/>
  <c r="AE32" i="13"/>
  <c r="AD32" i="13"/>
  <c r="AC32" i="13"/>
  <c r="AB32" i="13"/>
  <c r="AA32" i="13"/>
  <c r="BE30" i="13"/>
  <c r="BD30" i="13"/>
  <c r="BC30" i="13"/>
  <c r="BB30" i="13"/>
  <c r="BA30" i="13"/>
  <c r="AZ30" i="13"/>
  <c r="AY30" i="13"/>
  <c r="AX30" i="13"/>
  <c r="AW30" i="13"/>
  <c r="AV30" i="13"/>
  <c r="AU30" i="13"/>
  <c r="AT30" i="13"/>
  <c r="AS30" i="13"/>
  <c r="AR30" i="13"/>
  <c r="AQ30" i="13"/>
  <c r="AP30" i="13"/>
  <c r="AO30" i="13"/>
  <c r="AN30" i="13"/>
  <c r="AM30" i="13"/>
  <c r="AL30" i="13"/>
  <c r="AK30" i="13"/>
  <c r="AJ30" i="13"/>
  <c r="AI30" i="13"/>
  <c r="AH30" i="13"/>
  <c r="AG30" i="13"/>
  <c r="AF30" i="13"/>
  <c r="AE30" i="13"/>
  <c r="AD30" i="13"/>
  <c r="AC30" i="13"/>
  <c r="AB30" i="13"/>
  <c r="AA30" i="13"/>
  <c r="BE29" i="13"/>
  <c r="BD29" i="13"/>
  <c r="BC29" i="13"/>
  <c r="BB29" i="13"/>
  <c r="BA29" i="13"/>
  <c r="AZ29" i="13"/>
  <c r="AY29" i="13"/>
  <c r="AX29" i="13"/>
  <c r="AW29" i="13"/>
  <c r="AV29" i="13"/>
  <c r="AU29" i="13"/>
  <c r="AT29" i="13"/>
  <c r="AS29" i="13"/>
  <c r="AR29" i="13"/>
  <c r="AQ29" i="13"/>
  <c r="AP29" i="13"/>
  <c r="AO29" i="13"/>
  <c r="AN29" i="13"/>
  <c r="AM29" i="13"/>
  <c r="AL29" i="13"/>
  <c r="AK29" i="13"/>
  <c r="AJ29" i="13"/>
  <c r="AI29" i="13"/>
  <c r="AH29" i="13"/>
  <c r="AG29" i="13"/>
  <c r="AF29" i="13"/>
  <c r="AE29" i="13"/>
  <c r="AD29" i="13"/>
  <c r="AC29" i="13"/>
  <c r="AB29" i="13"/>
  <c r="AA29" i="13"/>
  <c r="BE27" i="13"/>
  <c r="BD27" i="13"/>
  <c r="BC27" i="13"/>
  <c r="BB27" i="13"/>
  <c r="BA27" i="13"/>
  <c r="AZ27" i="13"/>
  <c r="AY27" i="13"/>
  <c r="AX27" i="13"/>
  <c r="AW27" i="13"/>
  <c r="AV27" i="13"/>
  <c r="AU27" i="13"/>
  <c r="AT27" i="13"/>
  <c r="AS27" i="13"/>
  <c r="AR27" i="13"/>
  <c r="AQ27" i="13"/>
  <c r="AP27" i="13"/>
  <c r="AO27" i="13"/>
  <c r="AN27" i="13"/>
  <c r="AM27" i="13"/>
  <c r="AL27" i="13"/>
  <c r="AK27" i="13"/>
  <c r="AJ27" i="13"/>
  <c r="AI27" i="13"/>
  <c r="AH27" i="13"/>
  <c r="AG27" i="13"/>
  <c r="AF27" i="13"/>
  <c r="AE27" i="13"/>
  <c r="AD27" i="13"/>
  <c r="AC27" i="13"/>
  <c r="AB27" i="13"/>
  <c r="AA27" i="13"/>
  <c r="BE26" i="13"/>
  <c r="BD26" i="13"/>
  <c r="BC26" i="13"/>
  <c r="BB26" i="13"/>
  <c r="BA26" i="13"/>
  <c r="AZ26" i="13"/>
  <c r="AY26" i="13"/>
  <c r="AX26" i="13"/>
  <c r="AW26" i="13"/>
  <c r="AV26" i="13"/>
  <c r="AU26" i="13"/>
  <c r="AT26" i="13"/>
  <c r="AS26" i="13"/>
  <c r="AR26" i="13"/>
  <c r="AQ26" i="13"/>
  <c r="AP26" i="13"/>
  <c r="AO26" i="13"/>
  <c r="AN26" i="13"/>
  <c r="AM26" i="13"/>
  <c r="AL26" i="13"/>
  <c r="AK26" i="13"/>
  <c r="AJ26" i="13"/>
  <c r="AI26" i="13"/>
  <c r="AH26" i="13"/>
  <c r="AG26" i="13"/>
  <c r="AF26" i="13"/>
  <c r="AE26" i="13"/>
  <c r="AD26" i="13"/>
  <c r="AC26" i="13"/>
  <c r="AB26" i="13"/>
  <c r="AA26" i="13"/>
  <c r="BE24" i="13"/>
  <c r="BD24" i="13"/>
  <c r="BC24" i="13"/>
  <c r="BB24" i="13"/>
  <c r="BA24" i="13"/>
  <c r="AZ24" i="13"/>
  <c r="AY24" i="13"/>
  <c r="AX24" i="13"/>
  <c r="AW24" i="13"/>
  <c r="AV24" i="13"/>
  <c r="AU24" i="13"/>
  <c r="AT24" i="13"/>
  <c r="AS24" i="13"/>
  <c r="AR24" i="13"/>
  <c r="AQ24" i="13"/>
  <c r="AP24" i="13"/>
  <c r="AO24" i="13"/>
  <c r="AN24" i="13"/>
  <c r="AM24" i="13"/>
  <c r="AL24" i="13"/>
  <c r="AK24" i="13"/>
  <c r="AJ24" i="13"/>
  <c r="AI24" i="13"/>
  <c r="AH24" i="13"/>
  <c r="AG24" i="13"/>
  <c r="AF24" i="13"/>
  <c r="AE24" i="13"/>
  <c r="AD24" i="13"/>
  <c r="AC24" i="13"/>
  <c r="AB24" i="13"/>
  <c r="AA24" i="13"/>
  <c r="BE23" i="13"/>
  <c r="BD23" i="13"/>
  <c r="BC23" i="13"/>
  <c r="BB23" i="13"/>
  <c r="BA23" i="13"/>
  <c r="AZ23" i="13"/>
  <c r="AY23" i="13"/>
  <c r="AX23" i="13"/>
  <c r="AW23" i="13"/>
  <c r="AV23" i="13"/>
  <c r="AU23" i="13"/>
  <c r="AT23" i="13"/>
  <c r="AS23" i="13"/>
  <c r="AR23" i="13"/>
  <c r="AQ23" i="13"/>
  <c r="AP23" i="13"/>
  <c r="AO23" i="13"/>
  <c r="AN23" i="13"/>
  <c r="AM23" i="13"/>
  <c r="AL23" i="13"/>
  <c r="AK23" i="13"/>
  <c r="AJ23" i="13"/>
  <c r="AI23" i="13"/>
  <c r="AH23" i="13"/>
  <c r="AG23" i="13"/>
  <c r="AF23" i="13"/>
  <c r="AE23" i="13"/>
  <c r="AD23" i="13"/>
  <c r="AC23" i="13"/>
  <c r="AB23" i="13"/>
  <c r="AA23" i="13"/>
  <c r="AQ20" i="13"/>
  <c r="AY20" i="13"/>
  <c r="BE20" i="13"/>
  <c r="BE21" i="13"/>
  <c r="BD21" i="13"/>
  <c r="BC21" i="13"/>
  <c r="BD20" i="13"/>
  <c r="BC20" i="13"/>
  <c r="BB21" i="13"/>
  <c r="BA21" i="13"/>
  <c r="AZ21" i="13"/>
  <c r="AY21" i="13"/>
  <c r="AX21" i="13"/>
  <c r="AW21" i="13"/>
  <c r="AV21" i="13"/>
  <c r="BB20" i="13"/>
  <c r="BA20" i="13"/>
  <c r="AZ20" i="13"/>
  <c r="AX20" i="13"/>
  <c r="AW20" i="13"/>
  <c r="AV20" i="13"/>
  <c r="AU21" i="13"/>
  <c r="AT21" i="13"/>
  <c r="AS21" i="13"/>
  <c r="AR21" i="13"/>
  <c r="AQ21" i="13"/>
  <c r="AP21" i="13"/>
  <c r="AO21" i="13"/>
  <c r="AU20" i="13"/>
  <c r="AT20" i="13"/>
  <c r="AS20" i="13"/>
  <c r="AR20" i="13"/>
  <c r="AP20" i="13"/>
  <c r="AO20" i="13"/>
  <c r="AN21" i="13"/>
  <c r="AM21" i="13"/>
  <c r="AL21" i="13"/>
  <c r="AK21" i="13"/>
  <c r="AJ21" i="13"/>
  <c r="AI21" i="13"/>
  <c r="AH21" i="13"/>
  <c r="AN20" i="13"/>
  <c r="AM20" i="13"/>
  <c r="AL20" i="13"/>
  <c r="AK20" i="13"/>
  <c r="AJ20" i="13"/>
  <c r="AI20" i="13"/>
  <c r="AH20" i="13"/>
  <c r="AG21" i="13"/>
  <c r="AG20" i="13"/>
  <c r="AF21" i="13"/>
  <c r="AF20" i="13"/>
  <c r="AE21" i="13"/>
  <c r="AE20" i="13"/>
  <c r="AD21" i="13"/>
  <c r="AD20" i="13"/>
  <c r="AC21" i="13"/>
  <c r="AC20" i="13"/>
  <c r="AB21" i="13"/>
  <c r="AB20" i="13"/>
  <c r="AA21" i="13"/>
  <c r="AA20" i="13"/>
  <c r="O42" i="12"/>
  <c r="O46" i="12"/>
  <c r="M40" i="12"/>
  <c r="M44" i="12"/>
  <c r="M38" i="12"/>
  <c r="O12" i="12"/>
  <c r="O16" i="12"/>
  <c r="O20" i="12"/>
  <c r="M9" i="12"/>
  <c r="M13" i="12"/>
  <c r="M17" i="12"/>
  <c r="M21" i="12"/>
  <c r="U11" i="13"/>
  <c r="O39" i="12" s="1"/>
  <c r="Q11" i="13"/>
  <c r="M41" i="12" s="1"/>
  <c r="U11" i="10"/>
  <c r="O39" i="15" s="1"/>
  <c r="Q11" i="10"/>
  <c r="U11" i="11"/>
  <c r="Q11" i="11"/>
  <c r="AE146" i="13"/>
  <c r="O146" i="13"/>
  <c r="K126" i="13"/>
  <c r="I126" i="13"/>
  <c r="K123" i="13"/>
  <c r="I123" i="13"/>
  <c r="K120" i="13"/>
  <c r="I120" i="13"/>
  <c r="K117" i="13"/>
  <c r="I117" i="13"/>
  <c r="K114" i="13"/>
  <c r="I114" i="13"/>
  <c r="K111" i="13"/>
  <c r="I111" i="13"/>
  <c r="K108" i="13"/>
  <c r="I108" i="13"/>
  <c r="K105" i="13"/>
  <c r="I105" i="13"/>
  <c r="K102" i="13"/>
  <c r="I102" i="13"/>
  <c r="K99" i="13"/>
  <c r="I99" i="13"/>
  <c r="K96" i="13"/>
  <c r="I96" i="13"/>
  <c r="K93" i="13"/>
  <c r="I93" i="13"/>
  <c r="K90" i="13"/>
  <c r="I90" i="13"/>
  <c r="K87" i="13"/>
  <c r="I87" i="13"/>
  <c r="K84" i="13"/>
  <c r="I84" i="13"/>
  <c r="K81" i="13"/>
  <c r="I81" i="13"/>
  <c r="K78" i="13"/>
  <c r="I78" i="13"/>
  <c r="K75" i="13"/>
  <c r="I75" i="13"/>
  <c r="K72" i="13"/>
  <c r="I72" i="13"/>
  <c r="K69" i="13"/>
  <c r="I69" i="13"/>
  <c r="K66" i="13"/>
  <c r="I66" i="13"/>
  <c r="K63" i="13"/>
  <c r="I63" i="13"/>
  <c r="K60" i="13"/>
  <c r="I60" i="13"/>
  <c r="K57" i="13"/>
  <c r="I57" i="13"/>
  <c r="K54" i="13"/>
  <c r="I54" i="13"/>
  <c r="K51" i="13"/>
  <c r="I51" i="13"/>
  <c r="K48" i="13"/>
  <c r="I48" i="13"/>
  <c r="K45" i="13"/>
  <c r="I45" i="13"/>
  <c r="K42" i="13"/>
  <c r="I42" i="13"/>
  <c r="K39" i="13"/>
  <c r="I39" i="13"/>
  <c r="K36" i="13"/>
  <c r="I36" i="13"/>
  <c r="K33" i="13"/>
  <c r="I33" i="13"/>
  <c r="K30" i="13"/>
  <c r="I30" i="13"/>
  <c r="K27" i="13"/>
  <c r="I27" i="13"/>
  <c r="K24" i="13"/>
  <c r="I24" i="13"/>
  <c r="B23" i="13"/>
  <c r="B26" i="13" s="1"/>
  <c r="B29" i="13" s="1"/>
  <c r="B32" i="13" s="1"/>
  <c r="B35" i="13" s="1"/>
  <c r="B38" i="13" s="1"/>
  <c r="B41" i="13" s="1"/>
  <c r="B44" i="13" s="1"/>
  <c r="B47" i="13" s="1"/>
  <c r="B50" i="13" s="1"/>
  <c r="B53" i="13" s="1"/>
  <c r="B56" i="13" s="1"/>
  <c r="B59" i="13" s="1"/>
  <c r="B62" i="13" s="1"/>
  <c r="B65" i="13" s="1"/>
  <c r="B68" i="13" s="1"/>
  <c r="B71" i="13" s="1"/>
  <c r="B74" i="13" s="1"/>
  <c r="B77" i="13" s="1"/>
  <c r="B80" i="13" s="1"/>
  <c r="B83" i="13" s="1"/>
  <c r="B86" i="13" s="1"/>
  <c r="B89" i="13" s="1"/>
  <c r="B92" i="13" s="1"/>
  <c r="B95" i="13" s="1"/>
  <c r="B98" i="13" s="1"/>
  <c r="B101" i="13" s="1"/>
  <c r="B104" i="13" s="1"/>
  <c r="B107" i="13" s="1"/>
  <c r="B110" i="13" s="1"/>
  <c r="B113" i="13" s="1"/>
  <c r="B116" i="13" s="1"/>
  <c r="B119" i="13" s="1"/>
  <c r="B122" i="13" s="1"/>
  <c r="B125" i="13" s="1"/>
  <c r="K21" i="13"/>
  <c r="I21" i="13"/>
  <c r="BD17" i="13"/>
  <c r="BD18" i="13" s="1"/>
  <c r="AZ17" i="13"/>
  <c r="AZ18" i="13" s="1"/>
  <c r="AV17" i="13"/>
  <c r="AV18" i="13" s="1"/>
  <c r="AR17" i="13"/>
  <c r="AR18" i="13" s="1"/>
  <c r="AN17" i="13"/>
  <c r="AN18" i="13" s="1"/>
  <c r="AJ17" i="13"/>
  <c r="AJ18" i="13" s="1"/>
  <c r="AF17" i="13"/>
  <c r="AF18" i="13" s="1"/>
  <c r="AB17" i="13"/>
  <c r="AB18" i="13" s="1"/>
  <c r="BE16" i="13"/>
  <c r="BE17" i="13" s="1"/>
  <c r="BE18" i="13" s="1"/>
  <c r="BD16" i="13"/>
  <c r="BC16" i="13"/>
  <c r="BC17" i="13" s="1"/>
  <c r="BC18" i="13" s="1"/>
  <c r="AJ2" i="13"/>
  <c r="AY17" i="13" s="1"/>
  <c r="AY18" i="13" s="1"/>
  <c r="BF107" i="10" l="1"/>
  <c r="BH107" i="10" s="1"/>
  <c r="BF113" i="10"/>
  <c r="BH113" i="10" s="1"/>
  <c r="BF119" i="10"/>
  <c r="BH119" i="10" s="1"/>
  <c r="BF125" i="10"/>
  <c r="BH125" i="10" s="1"/>
  <c r="BF105" i="10"/>
  <c r="BH105" i="10" s="1"/>
  <c r="BF117" i="10"/>
  <c r="BH117" i="10" s="1"/>
  <c r="BF123" i="10"/>
  <c r="BH123" i="10" s="1"/>
  <c r="BF111" i="10"/>
  <c r="BH111" i="10" s="1"/>
  <c r="BF108" i="10"/>
  <c r="BH108" i="10" s="1"/>
  <c r="BF114" i="10"/>
  <c r="BH114" i="10" s="1"/>
  <c r="BF120" i="10"/>
  <c r="BH120" i="10" s="1"/>
  <c r="BF126" i="10"/>
  <c r="BH126" i="10" s="1"/>
  <c r="BF21" i="13"/>
  <c r="BH21" i="13" s="1"/>
  <c r="BF24" i="13"/>
  <c r="BH24" i="13" s="1"/>
  <c r="BF30" i="13"/>
  <c r="BH30" i="13" s="1"/>
  <c r="BF36" i="13"/>
  <c r="BH36" i="13" s="1"/>
  <c r="BF42" i="13"/>
  <c r="BH42" i="13" s="1"/>
  <c r="BF48" i="13"/>
  <c r="BH48" i="13" s="1"/>
  <c r="BF54" i="13"/>
  <c r="BH54" i="13" s="1"/>
  <c r="BF60" i="13"/>
  <c r="BH60" i="13" s="1"/>
  <c r="BF66" i="13"/>
  <c r="BH66" i="13" s="1"/>
  <c r="BF72" i="13"/>
  <c r="BH72" i="13" s="1"/>
  <c r="BF78" i="13"/>
  <c r="BH78" i="13" s="1"/>
  <c r="BF84" i="13"/>
  <c r="BH84" i="13" s="1"/>
  <c r="BF90" i="13"/>
  <c r="BH90" i="13" s="1"/>
  <c r="BF96" i="13"/>
  <c r="BH96" i="13" s="1"/>
  <c r="BF102" i="13"/>
  <c r="BH102" i="13" s="1"/>
  <c r="BF114" i="13"/>
  <c r="BH114" i="13" s="1"/>
  <c r="BF120" i="13"/>
  <c r="BH120" i="13" s="1"/>
  <c r="BF108" i="13"/>
  <c r="BH108" i="13" s="1"/>
  <c r="BF126" i="13"/>
  <c r="BH126" i="13" s="1"/>
  <c r="BF27" i="13"/>
  <c r="BH27" i="13" s="1"/>
  <c r="BF33" i="13"/>
  <c r="BH33" i="13" s="1"/>
  <c r="BF39" i="13"/>
  <c r="BH39" i="13" s="1"/>
  <c r="BF45" i="13"/>
  <c r="BH45" i="13" s="1"/>
  <c r="BF51" i="13"/>
  <c r="BH51" i="13" s="1"/>
  <c r="BF57" i="13"/>
  <c r="BH57" i="13" s="1"/>
  <c r="BF63" i="13"/>
  <c r="BH63" i="13" s="1"/>
  <c r="BF69" i="13"/>
  <c r="BH69" i="13" s="1"/>
  <c r="BF75" i="13"/>
  <c r="BH75" i="13" s="1"/>
  <c r="BF81" i="13"/>
  <c r="BH81" i="13" s="1"/>
  <c r="BF87" i="13"/>
  <c r="BH87" i="13" s="1"/>
  <c r="BF93" i="13"/>
  <c r="BH93" i="13" s="1"/>
  <c r="BF99" i="13"/>
  <c r="BH99" i="13" s="1"/>
  <c r="BF105" i="13"/>
  <c r="BH105" i="13" s="1"/>
  <c r="BF111" i="13"/>
  <c r="BH111" i="13" s="1"/>
  <c r="BF117" i="13"/>
  <c r="BH117" i="13" s="1"/>
  <c r="BF123" i="13"/>
  <c r="BH123" i="13" s="1"/>
  <c r="BF20" i="13"/>
  <c r="BH20" i="13" s="1"/>
  <c r="BF26" i="13"/>
  <c r="BH26" i="13" s="1"/>
  <c r="BF32" i="13"/>
  <c r="BH32" i="13" s="1"/>
  <c r="BF38" i="13"/>
  <c r="BH38" i="13" s="1"/>
  <c r="BF44" i="13"/>
  <c r="BH44" i="13" s="1"/>
  <c r="BF50" i="13"/>
  <c r="BH50" i="13" s="1"/>
  <c r="BF56" i="13"/>
  <c r="BH56" i="13" s="1"/>
  <c r="BF62" i="13"/>
  <c r="BH62" i="13" s="1"/>
  <c r="BF68" i="13"/>
  <c r="BH68" i="13" s="1"/>
  <c r="BF74" i="13"/>
  <c r="BH74" i="13" s="1"/>
  <c r="BF80" i="13"/>
  <c r="BH80" i="13" s="1"/>
  <c r="BF86" i="13"/>
  <c r="BH86" i="13" s="1"/>
  <c r="BF92" i="13"/>
  <c r="BH92" i="13" s="1"/>
  <c r="BF98" i="13"/>
  <c r="BH98" i="13" s="1"/>
  <c r="BF104" i="13"/>
  <c r="BH104" i="13" s="1"/>
  <c r="BF110" i="13"/>
  <c r="BH110" i="13" s="1"/>
  <c r="BF116" i="13"/>
  <c r="BH116" i="13" s="1"/>
  <c r="BF122" i="13"/>
  <c r="BH122" i="13" s="1"/>
  <c r="BF23" i="13"/>
  <c r="BH23" i="13" s="1"/>
  <c r="BF29" i="13"/>
  <c r="BH29" i="13" s="1"/>
  <c r="BF35" i="13"/>
  <c r="BH35" i="13" s="1"/>
  <c r="BF41" i="13"/>
  <c r="BH41" i="13" s="1"/>
  <c r="BF47" i="13"/>
  <c r="BH47" i="13" s="1"/>
  <c r="BF53" i="13"/>
  <c r="BH53" i="13" s="1"/>
  <c r="BF59" i="13"/>
  <c r="BH59" i="13" s="1"/>
  <c r="BF65" i="13"/>
  <c r="BH65" i="13" s="1"/>
  <c r="BF71" i="13"/>
  <c r="BH71" i="13" s="1"/>
  <c r="BF77" i="13"/>
  <c r="BH77" i="13" s="1"/>
  <c r="BF83" i="13"/>
  <c r="BH83" i="13" s="1"/>
  <c r="BF89" i="13"/>
  <c r="BH89" i="13" s="1"/>
  <c r="BF95" i="13"/>
  <c r="BH95" i="13" s="1"/>
  <c r="BF101" i="13"/>
  <c r="BH101" i="13" s="1"/>
  <c r="BF107" i="13"/>
  <c r="BH107" i="13" s="1"/>
  <c r="BF113" i="13"/>
  <c r="BH113" i="13" s="1"/>
  <c r="BF119" i="13"/>
  <c r="BH119" i="13" s="1"/>
  <c r="BF125" i="13"/>
  <c r="BH125" i="13" s="1"/>
  <c r="M39" i="15"/>
  <c r="M41" i="15"/>
  <c r="M43" i="15"/>
  <c r="M45" i="15"/>
  <c r="M47" i="15"/>
  <c r="M9" i="15"/>
  <c r="M11" i="15"/>
  <c r="M13" i="15"/>
  <c r="Q13" i="15" s="1"/>
  <c r="W13" i="15" s="1"/>
  <c r="Y13" i="15" s="1"/>
  <c r="M15" i="15"/>
  <c r="M17" i="15"/>
  <c r="M19" i="15"/>
  <c r="M21" i="15"/>
  <c r="M40" i="15"/>
  <c r="M42" i="15"/>
  <c r="M44" i="15"/>
  <c r="Q44" i="15" s="1"/>
  <c r="M46" i="15"/>
  <c r="Q46" i="15" s="1"/>
  <c r="M10" i="15"/>
  <c r="M12" i="15"/>
  <c r="M14" i="15"/>
  <c r="Q14" i="15" s="1"/>
  <c r="W14" i="15" s="1"/>
  <c r="Y14" i="15" s="1"/>
  <c r="M38" i="15"/>
  <c r="M8" i="15"/>
  <c r="Q8" i="15" s="1"/>
  <c r="O19" i="15"/>
  <c r="O15" i="15"/>
  <c r="S15" i="15" s="1"/>
  <c r="O47" i="15"/>
  <c r="S47" i="15" s="1"/>
  <c r="O38" i="15"/>
  <c r="O40" i="15"/>
  <c r="O42" i="15"/>
  <c r="O44" i="15"/>
  <c r="S44" i="15" s="1"/>
  <c r="O46" i="15"/>
  <c r="S46" i="15" s="1"/>
  <c r="O10" i="15"/>
  <c r="S10" i="15" s="1"/>
  <c r="O12" i="15"/>
  <c r="S12" i="15" s="1"/>
  <c r="O14" i="15"/>
  <c r="S14" i="15" s="1"/>
  <c r="O16" i="15"/>
  <c r="S16" i="15" s="1"/>
  <c r="O18" i="15"/>
  <c r="O20" i="15"/>
  <c r="O8" i="15"/>
  <c r="S8" i="15" s="1"/>
  <c r="W8" i="15" s="1"/>
  <c r="Y8" i="15" s="1"/>
  <c r="M18" i="15"/>
  <c r="O13" i="15"/>
  <c r="S13" i="15" s="1"/>
  <c r="O45" i="15"/>
  <c r="S45" i="15" s="1"/>
  <c r="O21" i="15"/>
  <c r="O17" i="15"/>
  <c r="O11" i="15"/>
  <c r="S11" i="15" s="1"/>
  <c r="O43" i="15"/>
  <c r="M20" i="15"/>
  <c r="M16" i="15"/>
  <c r="Q16" i="15" s="1"/>
  <c r="O9" i="15"/>
  <c r="S9" i="15" s="1"/>
  <c r="O41" i="15"/>
  <c r="W44" i="15"/>
  <c r="W16" i="15"/>
  <c r="Y16" i="15" s="1"/>
  <c r="Q12" i="15"/>
  <c r="W12" i="15" s="1"/>
  <c r="Y12" i="15" s="1"/>
  <c r="Q15" i="15"/>
  <c r="W15" i="15" s="1"/>
  <c r="Y15" i="15" s="1"/>
  <c r="M20" i="12"/>
  <c r="M16" i="12"/>
  <c r="M12" i="12"/>
  <c r="M47" i="12"/>
  <c r="Q47" i="12" s="1"/>
  <c r="W47" i="12" s="1"/>
  <c r="M43" i="12"/>
  <c r="M39" i="12"/>
  <c r="M19" i="12"/>
  <c r="M15" i="12"/>
  <c r="Q15" i="12" s="1"/>
  <c r="W15" i="12" s="1"/>
  <c r="M11" i="12"/>
  <c r="M46" i="12"/>
  <c r="M42" i="12"/>
  <c r="M8" i="12"/>
  <c r="Q8" i="12" s="1"/>
  <c r="M18" i="12"/>
  <c r="M14" i="12"/>
  <c r="M10" i="12"/>
  <c r="M45" i="12"/>
  <c r="O8" i="12"/>
  <c r="O19" i="12"/>
  <c r="O15" i="12"/>
  <c r="O11" i="12"/>
  <c r="S11" i="12" s="1"/>
  <c r="O38" i="12"/>
  <c r="O45" i="12"/>
  <c r="O41" i="12"/>
  <c r="O18" i="12"/>
  <c r="O14" i="12"/>
  <c r="O10" i="12"/>
  <c r="O44" i="12"/>
  <c r="O40" i="12"/>
  <c r="O21" i="12"/>
  <c r="O17" i="12"/>
  <c r="O13" i="12"/>
  <c r="O9" i="12"/>
  <c r="O47" i="12"/>
  <c r="O43" i="12"/>
  <c r="AC17" i="13"/>
  <c r="AC18" i="13" s="1"/>
  <c r="AG17" i="13"/>
  <c r="AG18" i="13" s="1"/>
  <c r="AK17" i="13"/>
  <c r="AK18" i="13" s="1"/>
  <c r="AO17" i="13"/>
  <c r="AO18" i="13" s="1"/>
  <c r="AS17" i="13"/>
  <c r="AS18" i="13" s="1"/>
  <c r="AW17" i="13"/>
  <c r="AW18" i="13" s="1"/>
  <c r="BA17" i="13"/>
  <c r="BA18" i="13" s="1"/>
  <c r="BI7" i="13"/>
  <c r="AD17" i="13"/>
  <c r="AD18" i="13" s="1"/>
  <c r="AH17" i="13"/>
  <c r="AH18" i="13" s="1"/>
  <c r="AL17" i="13"/>
  <c r="AL18" i="13" s="1"/>
  <c r="AP17" i="13"/>
  <c r="AP18" i="13" s="1"/>
  <c r="AT17" i="13"/>
  <c r="AT18" i="13" s="1"/>
  <c r="AX17" i="13"/>
  <c r="AX18" i="13" s="1"/>
  <c r="BB17" i="13"/>
  <c r="BB18" i="13" s="1"/>
  <c r="AA17" i="13"/>
  <c r="AA18" i="13" s="1"/>
  <c r="AE17" i="13"/>
  <c r="AE18" i="13" s="1"/>
  <c r="AI17" i="13"/>
  <c r="AI18" i="13" s="1"/>
  <c r="AM17" i="13"/>
  <c r="AM18" i="13" s="1"/>
  <c r="AQ17" i="13"/>
  <c r="AQ18" i="13" s="1"/>
  <c r="AU17" i="13"/>
  <c r="AU18" i="13" s="1"/>
  <c r="T146" i="13"/>
  <c r="Y146" i="13" s="1"/>
  <c r="AU132" i="13" s="1"/>
  <c r="AJ146" i="13"/>
  <c r="AO146" i="13" s="1"/>
  <c r="AZ132" i="13" s="1"/>
  <c r="AW51" i="11"/>
  <c r="U47" i="12"/>
  <c r="S47" i="12"/>
  <c r="K47" i="12"/>
  <c r="U46" i="12"/>
  <c r="S46" i="12"/>
  <c r="U45" i="12"/>
  <c r="S45" i="12"/>
  <c r="K45" i="12"/>
  <c r="U44" i="12"/>
  <c r="S44" i="12"/>
  <c r="Q44" i="12"/>
  <c r="K44" i="12"/>
  <c r="K46" i="12" s="1"/>
  <c r="U43" i="12"/>
  <c r="S43" i="12"/>
  <c r="Q43" i="12"/>
  <c r="W43" i="12" s="1"/>
  <c r="K43" i="12"/>
  <c r="U42" i="12"/>
  <c r="S42" i="12"/>
  <c r="Q42" i="12"/>
  <c r="W42" i="12" s="1"/>
  <c r="K42" i="12"/>
  <c r="U41" i="12"/>
  <c r="S41" i="12"/>
  <c r="Q41" i="12"/>
  <c r="W41" i="12" s="1"/>
  <c r="K41" i="12"/>
  <c r="U40" i="12"/>
  <c r="S40" i="12"/>
  <c r="Q40" i="12"/>
  <c r="W40" i="12" s="1"/>
  <c r="K40" i="12"/>
  <c r="U39" i="12"/>
  <c r="S39" i="12"/>
  <c r="Q39" i="12"/>
  <c r="W39" i="12" s="1"/>
  <c r="K39" i="12"/>
  <c r="U38" i="12"/>
  <c r="S38" i="12"/>
  <c r="Q38" i="12"/>
  <c r="W38" i="12" s="1"/>
  <c r="K38" i="12"/>
  <c r="S21" i="12"/>
  <c r="Q21" i="12"/>
  <c r="W21" i="12" s="1"/>
  <c r="K21" i="12"/>
  <c r="S20" i="12"/>
  <c r="Q20" i="12"/>
  <c r="W20" i="12" s="1"/>
  <c r="K20" i="12"/>
  <c r="S19" i="12"/>
  <c r="Q19" i="12"/>
  <c r="W19" i="12" s="1"/>
  <c r="K19" i="12"/>
  <c r="S18" i="12"/>
  <c r="Q18" i="12"/>
  <c r="W18" i="12" s="1"/>
  <c r="K18" i="12"/>
  <c r="S17" i="12"/>
  <c r="Q17" i="12"/>
  <c r="W17" i="12" s="1"/>
  <c r="K17" i="12"/>
  <c r="S16" i="12"/>
  <c r="Q16" i="12"/>
  <c r="K16" i="12"/>
  <c r="S15" i="12"/>
  <c r="K15" i="12"/>
  <c r="S14" i="12"/>
  <c r="Q14" i="12"/>
  <c r="W14" i="12" s="1"/>
  <c r="K14" i="12"/>
  <c r="S13" i="12"/>
  <c r="K13" i="12"/>
  <c r="S12" i="12"/>
  <c r="K12" i="12"/>
  <c r="K11" i="12"/>
  <c r="S10" i="12"/>
  <c r="K10" i="12"/>
  <c r="K9" i="12"/>
  <c r="S8" i="12"/>
  <c r="K8" i="12"/>
  <c r="O39" i="5"/>
  <c r="O40" i="5"/>
  <c r="O41" i="5"/>
  <c r="O42" i="5"/>
  <c r="O43" i="5"/>
  <c r="O44" i="5"/>
  <c r="O45" i="5"/>
  <c r="O46" i="5"/>
  <c r="O47" i="5"/>
  <c r="M39" i="5"/>
  <c r="M40" i="5"/>
  <c r="M41" i="5"/>
  <c r="M42" i="5"/>
  <c r="M43" i="5"/>
  <c r="M44" i="5"/>
  <c r="M45" i="5"/>
  <c r="M46" i="5"/>
  <c r="M47" i="5"/>
  <c r="O38" i="5"/>
  <c r="M38" i="5"/>
  <c r="O9" i="5"/>
  <c r="O10" i="5"/>
  <c r="O11" i="5"/>
  <c r="O12" i="5"/>
  <c r="O13" i="5"/>
  <c r="O14" i="5"/>
  <c r="O15" i="5"/>
  <c r="O16" i="5"/>
  <c r="O17" i="5"/>
  <c r="O18" i="5"/>
  <c r="O19" i="5"/>
  <c r="O20" i="5"/>
  <c r="O21" i="5"/>
  <c r="M9" i="5"/>
  <c r="M10" i="5"/>
  <c r="M11" i="5"/>
  <c r="M12" i="5"/>
  <c r="M13" i="5"/>
  <c r="M14" i="5"/>
  <c r="M15" i="5"/>
  <c r="M16" i="5"/>
  <c r="M17" i="5"/>
  <c r="M18" i="5"/>
  <c r="M19" i="5"/>
  <c r="M20" i="5"/>
  <c r="M21" i="5"/>
  <c r="O8" i="5"/>
  <c r="M8" i="5"/>
  <c r="AE146" i="11"/>
  <c r="O146" i="11"/>
  <c r="BE126" i="11"/>
  <c r="BD126" i="11"/>
  <c r="BC126" i="11"/>
  <c r="BB126" i="11"/>
  <c r="BA126" i="11"/>
  <c r="AZ126" i="11"/>
  <c r="AY126" i="11"/>
  <c r="AX126" i="11"/>
  <c r="AW126" i="11"/>
  <c r="AV126" i="11"/>
  <c r="AU126" i="11"/>
  <c r="AT126" i="11"/>
  <c r="AS126" i="11"/>
  <c r="AR126" i="11"/>
  <c r="AQ126" i="11"/>
  <c r="AP126" i="11"/>
  <c r="AO126" i="11"/>
  <c r="AN126" i="11"/>
  <c r="AM126" i="11"/>
  <c r="AL126" i="11"/>
  <c r="AK126" i="11"/>
  <c r="AJ126" i="11"/>
  <c r="AI126" i="11"/>
  <c r="AH126" i="11"/>
  <c r="AG126" i="11"/>
  <c r="AF126" i="11"/>
  <c r="AE126" i="11"/>
  <c r="AD126" i="11"/>
  <c r="AC126" i="11"/>
  <c r="AB126" i="11"/>
  <c r="AA126" i="11"/>
  <c r="K126" i="11"/>
  <c r="I126" i="11"/>
  <c r="BE125" i="11"/>
  <c r="BD125" i="11"/>
  <c r="BC125" i="11"/>
  <c r="BB125" i="11"/>
  <c r="BA125" i="11"/>
  <c r="AZ125" i="11"/>
  <c r="AY125" i="11"/>
  <c r="AX125" i="11"/>
  <c r="AW125" i="11"/>
  <c r="AV125" i="11"/>
  <c r="AU125" i="11"/>
  <c r="AT125" i="11"/>
  <c r="AS125" i="11"/>
  <c r="AR125" i="11"/>
  <c r="AQ125" i="11"/>
  <c r="AP125" i="11"/>
  <c r="AO125" i="11"/>
  <c r="AN125" i="11"/>
  <c r="AM125" i="11"/>
  <c r="AL125" i="11"/>
  <c r="AK125" i="11"/>
  <c r="AJ125" i="11"/>
  <c r="AI125" i="11"/>
  <c r="AH125" i="11"/>
  <c r="AG125" i="11"/>
  <c r="AF125" i="11"/>
  <c r="AE125" i="11"/>
  <c r="AD125" i="11"/>
  <c r="AC125" i="11"/>
  <c r="AB125" i="11"/>
  <c r="AA125" i="11"/>
  <c r="BF125" i="11" s="1"/>
  <c r="BH125" i="11" s="1"/>
  <c r="BE123" i="11"/>
  <c r="BD123" i="11"/>
  <c r="BC123" i="11"/>
  <c r="BB123" i="11"/>
  <c r="BA123" i="11"/>
  <c r="AZ123" i="11"/>
  <c r="AY123" i="11"/>
  <c r="AX123" i="11"/>
  <c r="AW123" i="11"/>
  <c r="AV123" i="11"/>
  <c r="AU123" i="11"/>
  <c r="AT123" i="11"/>
  <c r="AS123" i="11"/>
  <c r="AR123" i="11"/>
  <c r="AQ123" i="11"/>
  <c r="AP123" i="11"/>
  <c r="AO123" i="11"/>
  <c r="AN123" i="11"/>
  <c r="AM123" i="11"/>
  <c r="AL123" i="11"/>
  <c r="AK123" i="11"/>
  <c r="AJ123" i="11"/>
  <c r="AI123" i="11"/>
  <c r="AH123" i="11"/>
  <c r="AG123" i="11"/>
  <c r="AF123" i="11"/>
  <c r="AE123" i="11"/>
  <c r="AD123" i="11"/>
  <c r="AC123" i="11"/>
  <c r="AB123" i="11"/>
  <c r="AA123" i="11"/>
  <c r="K123" i="11"/>
  <c r="I123" i="11"/>
  <c r="BE122" i="11"/>
  <c r="BD122" i="11"/>
  <c r="BC122" i="11"/>
  <c r="BB122" i="11"/>
  <c r="BA122" i="11"/>
  <c r="AZ122" i="11"/>
  <c r="AY122" i="11"/>
  <c r="AX122" i="11"/>
  <c r="AW122" i="11"/>
  <c r="AV122" i="11"/>
  <c r="AU122" i="11"/>
  <c r="AT122" i="11"/>
  <c r="AS122" i="11"/>
  <c r="AR122" i="11"/>
  <c r="AQ122" i="11"/>
  <c r="AP122" i="11"/>
  <c r="AO122" i="11"/>
  <c r="AN122" i="11"/>
  <c r="AM122" i="11"/>
  <c r="AL122" i="11"/>
  <c r="AK122" i="11"/>
  <c r="AJ122" i="11"/>
  <c r="AI122" i="11"/>
  <c r="AH122" i="11"/>
  <c r="AG122" i="11"/>
  <c r="AF122" i="11"/>
  <c r="AE122" i="11"/>
  <c r="AD122" i="11"/>
  <c r="AC122" i="11"/>
  <c r="AB122" i="11"/>
  <c r="AA122" i="11"/>
  <c r="BF122" i="11" s="1"/>
  <c r="BH122" i="11" s="1"/>
  <c r="BE120" i="11"/>
  <c r="BD120" i="11"/>
  <c r="BC120" i="11"/>
  <c r="BB120" i="11"/>
  <c r="BA120" i="11"/>
  <c r="AZ120" i="11"/>
  <c r="AY120" i="11"/>
  <c r="AX120" i="11"/>
  <c r="AW120" i="11"/>
  <c r="AV120" i="11"/>
  <c r="AU120" i="11"/>
  <c r="AT120" i="11"/>
  <c r="AS120" i="11"/>
  <c r="AR120" i="11"/>
  <c r="AQ120" i="11"/>
  <c r="AP120" i="11"/>
  <c r="AO120" i="11"/>
  <c r="AN120" i="11"/>
  <c r="AM120" i="11"/>
  <c r="AL120" i="11"/>
  <c r="AK120" i="11"/>
  <c r="AJ120" i="11"/>
  <c r="AI120" i="11"/>
  <c r="AH120" i="11"/>
  <c r="AG120" i="11"/>
  <c r="AF120" i="11"/>
  <c r="AE120" i="11"/>
  <c r="AD120" i="11"/>
  <c r="AC120" i="11"/>
  <c r="AB120" i="11"/>
  <c r="AA120" i="11"/>
  <c r="K120" i="11"/>
  <c r="I120" i="11"/>
  <c r="BE119" i="11"/>
  <c r="BD119" i="11"/>
  <c r="BC119" i="11"/>
  <c r="BB119" i="11"/>
  <c r="BA119" i="11"/>
  <c r="AZ119" i="11"/>
  <c r="AY119" i="11"/>
  <c r="AX119" i="11"/>
  <c r="AW119" i="11"/>
  <c r="AV119" i="11"/>
  <c r="AU119" i="11"/>
  <c r="AT119" i="11"/>
  <c r="AS119" i="11"/>
  <c r="AR119" i="11"/>
  <c r="AQ119" i="11"/>
  <c r="AP119" i="11"/>
  <c r="AO119" i="11"/>
  <c r="AN119" i="11"/>
  <c r="AM119" i="11"/>
  <c r="AL119" i="11"/>
  <c r="AK119" i="11"/>
  <c r="AJ119" i="11"/>
  <c r="AI119" i="11"/>
  <c r="AH119" i="11"/>
  <c r="AG119" i="11"/>
  <c r="AF119" i="11"/>
  <c r="AE119" i="11"/>
  <c r="AD119" i="11"/>
  <c r="AC119" i="11"/>
  <c r="AB119" i="11"/>
  <c r="AA119" i="11"/>
  <c r="BF119" i="11" s="1"/>
  <c r="BH119" i="11" s="1"/>
  <c r="BE117" i="11"/>
  <c r="BD117" i="11"/>
  <c r="BC117" i="11"/>
  <c r="BB117" i="11"/>
  <c r="BA117" i="11"/>
  <c r="AZ117" i="11"/>
  <c r="AY117" i="11"/>
  <c r="AX117" i="11"/>
  <c r="AW117" i="11"/>
  <c r="AV117" i="11"/>
  <c r="AU117" i="11"/>
  <c r="AT117" i="11"/>
  <c r="AS117" i="11"/>
  <c r="AR117" i="11"/>
  <c r="AQ117" i="11"/>
  <c r="AP117" i="11"/>
  <c r="AO117" i="11"/>
  <c r="AN117" i="11"/>
  <c r="AM117" i="11"/>
  <c r="AL117" i="11"/>
  <c r="AK117" i="11"/>
  <c r="AJ117" i="11"/>
  <c r="AI117" i="11"/>
  <c r="AH117" i="11"/>
  <c r="AG117" i="11"/>
  <c r="AF117" i="11"/>
  <c r="AE117" i="11"/>
  <c r="AD117" i="11"/>
  <c r="AC117" i="11"/>
  <c r="AB117" i="11"/>
  <c r="AA117" i="11"/>
  <c r="K117" i="11"/>
  <c r="I117" i="11"/>
  <c r="BE116" i="11"/>
  <c r="BD116" i="11"/>
  <c r="BC116" i="11"/>
  <c r="BB116" i="11"/>
  <c r="BA116" i="11"/>
  <c r="AZ116" i="11"/>
  <c r="AY116" i="11"/>
  <c r="AX116" i="11"/>
  <c r="AW116" i="11"/>
  <c r="AV116" i="11"/>
  <c r="AU116" i="11"/>
  <c r="AT116" i="11"/>
  <c r="AS116" i="11"/>
  <c r="AR116" i="11"/>
  <c r="AQ116" i="11"/>
  <c r="AP116" i="11"/>
  <c r="AO116" i="11"/>
  <c r="AN116" i="11"/>
  <c r="AM116" i="11"/>
  <c r="AL116" i="11"/>
  <c r="AK116" i="11"/>
  <c r="AJ116" i="11"/>
  <c r="AI116" i="11"/>
  <c r="AH116" i="11"/>
  <c r="AG116" i="11"/>
  <c r="AF116" i="11"/>
  <c r="AE116" i="11"/>
  <c r="AD116" i="11"/>
  <c r="AC116" i="11"/>
  <c r="AB116" i="11"/>
  <c r="AA116" i="11"/>
  <c r="BF116" i="11" s="1"/>
  <c r="BH116" i="11" s="1"/>
  <c r="BE114" i="11"/>
  <c r="BD114" i="11"/>
  <c r="BC114" i="11"/>
  <c r="BB114" i="11"/>
  <c r="BA114" i="11"/>
  <c r="AZ114" i="11"/>
  <c r="AY114" i="11"/>
  <c r="AX114" i="11"/>
  <c r="AW114" i="11"/>
  <c r="AV114" i="11"/>
  <c r="AU114" i="11"/>
  <c r="AT114" i="11"/>
  <c r="AS114" i="11"/>
  <c r="AR114" i="11"/>
  <c r="AQ114" i="11"/>
  <c r="AP114" i="11"/>
  <c r="AO114" i="11"/>
  <c r="AN114" i="11"/>
  <c r="AM114" i="11"/>
  <c r="AL114" i="11"/>
  <c r="AK114" i="11"/>
  <c r="AJ114" i="11"/>
  <c r="AI114" i="11"/>
  <c r="AH114" i="11"/>
  <c r="AG114" i="11"/>
  <c r="AF114" i="11"/>
  <c r="AE114" i="11"/>
  <c r="AD114" i="11"/>
  <c r="AC114" i="11"/>
  <c r="AB114" i="11"/>
  <c r="AA114" i="11"/>
  <c r="K114" i="11"/>
  <c r="I114" i="11"/>
  <c r="BE113" i="11"/>
  <c r="BD113" i="11"/>
  <c r="BC113" i="11"/>
  <c r="BB113" i="11"/>
  <c r="BA113" i="11"/>
  <c r="AZ113" i="11"/>
  <c r="AY113" i="11"/>
  <c r="AX113" i="11"/>
  <c r="AW113" i="11"/>
  <c r="AV113" i="11"/>
  <c r="AU113" i="11"/>
  <c r="AT113" i="11"/>
  <c r="AS113" i="11"/>
  <c r="AR113" i="11"/>
  <c r="AQ113" i="11"/>
  <c r="AP113" i="11"/>
  <c r="AO113" i="11"/>
  <c r="AN113" i="11"/>
  <c r="AM113" i="11"/>
  <c r="AL113" i="11"/>
  <c r="AK113" i="11"/>
  <c r="AJ113" i="11"/>
  <c r="AI113" i="11"/>
  <c r="AH113" i="11"/>
  <c r="AG113" i="11"/>
  <c r="AF113" i="11"/>
  <c r="AE113" i="11"/>
  <c r="AD113" i="11"/>
  <c r="AC113" i="11"/>
  <c r="AB113" i="11"/>
  <c r="AA113" i="11"/>
  <c r="BF113" i="11" s="1"/>
  <c r="BH113" i="11" s="1"/>
  <c r="BE111" i="11"/>
  <c r="BD111" i="11"/>
  <c r="BC111" i="11"/>
  <c r="BB111" i="11"/>
  <c r="BA111" i="11"/>
  <c r="AZ111" i="11"/>
  <c r="AY111" i="11"/>
  <c r="AX111" i="11"/>
  <c r="AW111" i="11"/>
  <c r="AV111" i="11"/>
  <c r="AU111" i="11"/>
  <c r="AT111" i="11"/>
  <c r="AS111" i="11"/>
  <c r="AR111" i="11"/>
  <c r="AQ111" i="11"/>
  <c r="AP111" i="11"/>
  <c r="AO111" i="11"/>
  <c r="AN111" i="11"/>
  <c r="AM111" i="11"/>
  <c r="AL111" i="11"/>
  <c r="AK111" i="11"/>
  <c r="AJ111" i="11"/>
  <c r="AI111" i="11"/>
  <c r="AH111" i="11"/>
  <c r="AG111" i="11"/>
  <c r="AF111" i="11"/>
  <c r="AE111" i="11"/>
  <c r="AD111" i="11"/>
  <c r="AC111" i="11"/>
  <c r="AB111" i="11"/>
  <c r="AA111" i="11"/>
  <c r="K111" i="11"/>
  <c r="I111" i="11"/>
  <c r="BE110" i="11"/>
  <c r="BD110" i="11"/>
  <c r="BC110" i="11"/>
  <c r="BB110" i="11"/>
  <c r="BA110" i="11"/>
  <c r="AZ110" i="11"/>
  <c r="AY110" i="11"/>
  <c r="AX110" i="11"/>
  <c r="AW110" i="11"/>
  <c r="AV110" i="11"/>
  <c r="AU110" i="11"/>
  <c r="AT110" i="11"/>
  <c r="AS110" i="11"/>
  <c r="AR110" i="11"/>
  <c r="AQ110" i="11"/>
  <c r="AP110" i="11"/>
  <c r="AO110" i="11"/>
  <c r="AN110" i="11"/>
  <c r="AM110" i="11"/>
  <c r="AL110" i="11"/>
  <c r="AK110" i="11"/>
  <c r="AJ110" i="11"/>
  <c r="AI110" i="11"/>
  <c r="AH110" i="11"/>
  <c r="AG110" i="11"/>
  <c r="AF110" i="11"/>
  <c r="AE110" i="11"/>
  <c r="AD110" i="11"/>
  <c r="AC110" i="11"/>
  <c r="AB110" i="11"/>
  <c r="AA110" i="11"/>
  <c r="BF110" i="11" s="1"/>
  <c r="BH110" i="11" s="1"/>
  <c r="BE108" i="11"/>
  <c r="BD108" i="11"/>
  <c r="BC108" i="11"/>
  <c r="BB108" i="11"/>
  <c r="BA108" i="11"/>
  <c r="AZ108" i="11"/>
  <c r="AY108" i="11"/>
  <c r="AX108" i="11"/>
  <c r="AW108" i="11"/>
  <c r="AV108" i="11"/>
  <c r="AU108" i="11"/>
  <c r="AT108" i="11"/>
  <c r="AS108" i="11"/>
  <c r="AR108" i="11"/>
  <c r="AQ108" i="11"/>
  <c r="AP108" i="11"/>
  <c r="AO108" i="11"/>
  <c r="AN108" i="11"/>
  <c r="AM108" i="11"/>
  <c r="AL108" i="11"/>
  <c r="AK108" i="11"/>
  <c r="AJ108" i="11"/>
  <c r="AI108" i="11"/>
  <c r="AH108" i="11"/>
  <c r="AG108" i="11"/>
  <c r="AF108" i="11"/>
  <c r="AE108" i="11"/>
  <c r="AD108" i="11"/>
  <c r="AC108" i="11"/>
  <c r="AB108" i="11"/>
  <c r="AA108" i="11"/>
  <c r="K108" i="11"/>
  <c r="I108" i="11"/>
  <c r="BE107" i="11"/>
  <c r="BD107" i="11"/>
  <c r="BC107" i="11"/>
  <c r="BB107" i="11"/>
  <c r="BA107" i="11"/>
  <c r="AZ107" i="11"/>
  <c r="AY107" i="11"/>
  <c r="AX107" i="11"/>
  <c r="AW107" i="11"/>
  <c r="AV107" i="11"/>
  <c r="AU107" i="11"/>
  <c r="AT107" i="11"/>
  <c r="AS107" i="11"/>
  <c r="AR107" i="11"/>
  <c r="AQ107" i="11"/>
  <c r="AP107" i="11"/>
  <c r="AO107" i="11"/>
  <c r="AN107" i="11"/>
  <c r="AM107" i="11"/>
  <c r="AL107" i="11"/>
  <c r="AK107" i="11"/>
  <c r="AJ107" i="11"/>
  <c r="AI107" i="11"/>
  <c r="AH107" i="11"/>
  <c r="AG107" i="11"/>
  <c r="AF107" i="11"/>
  <c r="AE107" i="11"/>
  <c r="AD107" i="11"/>
  <c r="AC107" i="11"/>
  <c r="AB107" i="11"/>
  <c r="AA107" i="11"/>
  <c r="BF107" i="11" s="1"/>
  <c r="BH107" i="11" s="1"/>
  <c r="BE105" i="11"/>
  <c r="BD105" i="11"/>
  <c r="BC105" i="11"/>
  <c r="BB105" i="11"/>
  <c r="BA105" i="11"/>
  <c r="AZ105" i="11"/>
  <c r="AY105" i="11"/>
  <c r="AX105" i="11"/>
  <c r="AW105" i="11"/>
  <c r="AV105" i="11"/>
  <c r="AU105" i="11"/>
  <c r="AT105" i="11"/>
  <c r="AS105" i="11"/>
  <c r="AR105" i="11"/>
  <c r="AQ105" i="11"/>
  <c r="AP105" i="11"/>
  <c r="AO105" i="11"/>
  <c r="AN105" i="11"/>
  <c r="AM105" i="11"/>
  <c r="AL105" i="11"/>
  <c r="AK105" i="11"/>
  <c r="AJ105" i="11"/>
  <c r="AI105" i="11"/>
  <c r="AH105" i="11"/>
  <c r="AG105" i="11"/>
  <c r="AF105" i="11"/>
  <c r="AE105" i="11"/>
  <c r="AD105" i="11"/>
  <c r="AC105" i="11"/>
  <c r="AB105" i="11"/>
  <c r="AA105" i="11"/>
  <c r="K105" i="11"/>
  <c r="I105" i="11"/>
  <c r="BE104" i="11"/>
  <c r="BD104" i="11"/>
  <c r="BC104" i="11"/>
  <c r="BB104" i="11"/>
  <c r="BA104" i="11"/>
  <c r="AZ104" i="11"/>
  <c r="AY104" i="11"/>
  <c r="AX104" i="11"/>
  <c r="AW104" i="11"/>
  <c r="AV104" i="11"/>
  <c r="AU104" i="11"/>
  <c r="AT104" i="11"/>
  <c r="AS104" i="11"/>
  <c r="AR104" i="11"/>
  <c r="AQ104" i="11"/>
  <c r="AP104" i="11"/>
  <c r="AO104" i="11"/>
  <c r="AN104" i="11"/>
  <c r="AM104" i="11"/>
  <c r="AL104" i="11"/>
  <c r="AK104" i="11"/>
  <c r="AJ104" i="11"/>
  <c r="AI104" i="11"/>
  <c r="AH104" i="11"/>
  <c r="AG104" i="11"/>
  <c r="AF104" i="11"/>
  <c r="AE104" i="11"/>
  <c r="AD104" i="11"/>
  <c r="AC104" i="11"/>
  <c r="AB104" i="11"/>
  <c r="AA104" i="11"/>
  <c r="BF104" i="11" s="1"/>
  <c r="BH104" i="11" s="1"/>
  <c r="BE102" i="11"/>
  <c r="BD102" i="11"/>
  <c r="BC102" i="11"/>
  <c r="BB102" i="11"/>
  <c r="AZ102" i="11"/>
  <c r="AX102" i="11"/>
  <c r="AT102" i="11"/>
  <c r="AR102" i="11"/>
  <c r="AP102" i="11"/>
  <c r="AK102" i="11"/>
  <c r="AJ102" i="11"/>
  <c r="AH102" i="11"/>
  <c r="AE102" i="11"/>
  <c r="AC102" i="11"/>
  <c r="AB102" i="11"/>
  <c r="K102" i="11"/>
  <c r="I102" i="11"/>
  <c r="BE101" i="11"/>
  <c r="BD101" i="11"/>
  <c r="BC101" i="11"/>
  <c r="BB101" i="11"/>
  <c r="AZ101" i="11"/>
  <c r="AX101" i="11"/>
  <c r="AT101" i="11"/>
  <c r="AR101" i="11"/>
  <c r="AP101" i="11"/>
  <c r="AK101" i="11"/>
  <c r="AJ101" i="11"/>
  <c r="AH101" i="11"/>
  <c r="AE101" i="11"/>
  <c r="AC101" i="11"/>
  <c r="AB101" i="11"/>
  <c r="BE99" i="11"/>
  <c r="BD99" i="11"/>
  <c r="BC99" i="11"/>
  <c r="BA99" i="11"/>
  <c r="AY99" i="11"/>
  <c r="AX99" i="11"/>
  <c r="AW99" i="11"/>
  <c r="AS99" i="11"/>
  <c r="AQ99" i="11"/>
  <c r="AP99" i="11"/>
  <c r="AO99" i="11"/>
  <c r="AN99" i="11"/>
  <c r="AK99" i="11"/>
  <c r="AI99" i="11"/>
  <c r="AH99" i="11"/>
  <c r="AG99" i="11"/>
  <c r="AA99" i="11"/>
  <c r="K99" i="11"/>
  <c r="I99" i="11"/>
  <c r="BE98" i="11"/>
  <c r="BD98" i="11"/>
  <c r="BC98" i="11"/>
  <c r="BA98" i="11"/>
  <c r="AY98" i="11"/>
  <c r="AX98" i="11"/>
  <c r="AW98" i="11"/>
  <c r="AS98" i="11"/>
  <c r="AQ98" i="11"/>
  <c r="AP98" i="11"/>
  <c r="AO98" i="11"/>
  <c r="AN98" i="11"/>
  <c r="AK98" i="11"/>
  <c r="AI98" i="11"/>
  <c r="AH98" i="11"/>
  <c r="AG98" i="11"/>
  <c r="AA98" i="11"/>
  <c r="BE96" i="11"/>
  <c r="BD96" i="11"/>
  <c r="BC96" i="11"/>
  <c r="BB96" i="11"/>
  <c r="AX96" i="11"/>
  <c r="AW96" i="11"/>
  <c r="AV96" i="11"/>
  <c r="AU96" i="11"/>
  <c r="AR96" i="11"/>
  <c r="AP96" i="11"/>
  <c r="AO96" i="11"/>
  <c r="AM96" i="11"/>
  <c r="AH96" i="11"/>
  <c r="AG96" i="11"/>
  <c r="AF96" i="11"/>
  <c r="AD96" i="11"/>
  <c r="AB96" i="11"/>
  <c r="K96" i="11"/>
  <c r="I96" i="11"/>
  <c r="BE95" i="11"/>
  <c r="BD95" i="11"/>
  <c r="BC95" i="11"/>
  <c r="BB95" i="11"/>
  <c r="AX95" i="11"/>
  <c r="AW95" i="11"/>
  <c r="AV95" i="11"/>
  <c r="AU95" i="11"/>
  <c r="AR95" i="11"/>
  <c r="AP95" i="11"/>
  <c r="AO95" i="11"/>
  <c r="AM95" i="11"/>
  <c r="AH95" i="11"/>
  <c r="AG95" i="11"/>
  <c r="AF95" i="11"/>
  <c r="AD95" i="11"/>
  <c r="AB95" i="11"/>
  <c r="BE93" i="11"/>
  <c r="BD93" i="11"/>
  <c r="BC93" i="11"/>
  <c r="BB93" i="11"/>
  <c r="AY93" i="11"/>
  <c r="AV93" i="11"/>
  <c r="AT93" i="11"/>
  <c r="AP93" i="11"/>
  <c r="AO93" i="11"/>
  <c r="AM93" i="11"/>
  <c r="AL93" i="11"/>
  <c r="AH93" i="11"/>
  <c r="AG93" i="11"/>
  <c r="AD93" i="11"/>
  <c r="AA93" i="11"/>
  <c r="K93" i="11"/>
  <c r="I93" i="11"/>
  <c r="BE92" i="11"/>
  <c r="BD92" i="11"/>
  <c r="BC92" i="11"/>
  <c r="BB92" i="11"/>
  <c r="AY92" i="11"/>
  <c r="AV92" i="11"/>
  <c r="AT92" i="11"/>
  <c r="AP92" i="11"/>
  <c r="AO92" i="11"/>
  <c r="AM92" i="11"/>
  <c r="AL92" i="11"/>
  <c r="AH92" i="11"/>
  <c r="AG92" i="11"/>
  <c r="AD92" i="11"/>
  <c r="AA92" i="11"/>
  <c r="BE90" i="11"/>
  <c r="BD90" i="11"/>
  <c r="BC90" i="11"/>
  <c r="BB90" i="11"/>
  <c r="BA90" i="11"/>
  <c r="AZ90" i="11"/>
  <c r="AX90" i="11"/>
  <c r="AU90" i="11"/>
  <c r="AT90" i="11"/>
  <c r="AS90" i="11"/>
  <c r="AP90" i="11"/>
  <c r="AN90" i="11"/>
  <c r="AM90" i="11"/>
  <c r="AL90" i="11"/>
  <c r="AK90" i="11"/>
  <c r="AF90" i="11"/>
  <c r="AE90" i="11"/>
  <c r="AD90" i="11"/>
  <c r="AC90" i="11"/>
  <c r="K90" i="11"/>
  <c r="I90" i="11"/>
  <c r="BE89" i="11"/>
  <c r="BD89" i="11"/>
  <c r="BC89" i="11"/>
  <c r="BB89" i="11"/>
  <c r="BA89" i="11"/>
  <c r="AZ89" i="11"/>
  <c r="AX89" i="11"/>
  <c r="AU89" i="11"/>
  <c r="AT89" i="11"/>
  <c r="AS89" i="11"/>
  <c r="AP89" i="11"/>
  <c r="AN89" i="11"/>
  <c r="AM89" i="11"/>
  <c r="AL89" i="11"/>
  <c r="AK89" i="11"/>
  <c r="AF89" i="11"/>
  <c r="AE89" i="11"/>
  <c r="AD89" i="11"/>
  <c r="AC89" i="11"/>
  <c r="BE87" i="11"/>
  <c r="BD87" i="11"/>
  <c r="BC87" i="11"/>
  <c r="BB87" i="11"/>
  <c r="BA87" i="11"/>
  <c r="AZ87" i="11"/>
  <c r="AX87" i="11"/>
  <c r="AU87" i="11"/>
  <c r="AT87" i="11"/>
  <c r="AS87" i="11"/>
  <c r="AP87" i="11"/>
  <c r="AN87" i="11"/>
  <c r="AM87" i="11"/>
  <c r="AL87" i="11"/>
  <c r="AK87" i="11"/>
  <c r="AF87" i="11"/>
  <c r="AE87" i="11"/>
  <c r="AD87" i="11"/>
  <c r="AC87" i="11"/>
  <c r="K87" i="11"/>
  <c r="I87" i="11"/>
  <c r="BE86" i="11"/>
  <c r="BD86" i="11"/>
  <c r="BC86" i="11"/>
  <c r="BB86" i="11"/>
  <c r="BA86" i="11"/>
  <c r="AZ86" i="11"/>
  <c r="AX86" i="11"/>
  <c r="AU86" i="11"/>
  <c r="AT86" i="11"/>
  <c r="AS86" i="11"/>
  <c r="AP86" i="11"/>
  <c r="AN86" i="11"/>
  <c r="AM86" i="11"/>
  <c r="AL86" i="11"/>
  <c r="AK86" i="11"/>
  <c r="AF86" i="11"/>
  <c r="AE86" i="11"/>
  <c r="AD86" i="11"/>
  <c r="AC86" i="11"/>
  <c r="BE84" i="11"/>
  <c r="BD84" i="11"/>
  <c r="BC84" i="11"/>
  <c r="BB84" i="11"/>
  <c r="BA84" i="11"/>
  <c r="AZ84" i="11"/>
  <c r="AX84" i="11"/>
  <c r="AU84" i="11"/>
  <c r="AT84" i="11"/>
  <c r="AS84" i="11"/>
  <c r="AP84" i="11"/>
  <c r="AN84" i="11"/>
  <c r="AM84" i="11"/>
  <c r="AL84" i="11"/>
  <c r="AK84" i="11"/>
  <c r="AF84" i="11"/>
  <c r="AE84" i="11"/>
  <c r="AD84" i="11"/>
  <c r="AC84" i="11"/>
  <c r="K84" i="11"/>
  <c r="I84" i="11"/>
  <c r="BE83" i="11"/>
  <c r="BD83" i="11"/>
  <c r="BC83" i="11"/>
  <c r="BB83" i="11"/>
  <c r="BA83" i="11"/>
  <c r="AZ83" i="11"/>
  <c r="AX83" i="11"/>
  <c r="AU83" i="11"/>
  <c r="AT83" i="11"/>
  <c r="AS83" i="11"/>
  <c r="AP83" i="11"/>
  <c r="AN83" i="11"/>
  <c r="AM83" i="11"/>
  <c r="AL83" i="11"/>
  <c r="AK83" i="11"/>
  <c r="AF83" i="11"/>
  <c r="AE83" i="11"/>
  <c r="AD83" i="11"/>
  <c r="AC83" i="11"/>
  <c r="BE81" i="11"/>
  <c r="BD81" i="11"/>
  <c r="BC81" i="11"/>
  <c r="BB81" i="11"/>
  <c r="BA81" i="11"/>
  <c r="AZ81" i="11"/>
  <c r="AW81" i="11"/>
  <c r="AT81" i="11"/>
  <c r="AS81" i="11"/>
  <c r="AR81" i="11"/>
  <c r="AQ81" i="11"/>
  <c r="AN81" i="11"/>
  <c r="AL81" i="11"/>
  <c r="AK81" i="11"/>
  <c r="AJ81" i="11"/>
  <c r="AG81" i="11"/>
  <c r="AD81" i="11"/>
  <c r="AC81" i="11"/>
  <c r="AB81" i="11"/>
  <c r="K81" i="11"/>
  <c r="I81" i="11"/>
  <c r="BE80" i="11"/>
  <c r="BD80" i="11"/>
  <c r="BC80" i="11"/>
  <c r="BB80" i="11"/>
  <c r="BA80" i="11"/>
  <c r="AZ80" i="11"/>
  <c r="AW80" i="11"/>
  <c r="AT80" i="11"/>
  <c r="AS80" i="11"/>
  <c r="AR80" i="11"/>
  <c r="AQ80" i="11"/>
  <c r="AN80" i="11"/>
  <c r="AL80" i="11"/>
  <c r="AK80" i="11"/>
  <c r="AJ80" i="11"/>
  <c r="AG80" i="11"/>
  <c r="AD80" i="11"/>
  <c r="AC80" i="11"/>
  <c r="AB80" i="11"/>
  <c r="BE78" i="11"/>
  <c r="BD78" i="11"/>
  <c r="BC78" i="11"/>
  <c r="BA78" i="11"/>
  <c r="AZ78" i="11"/>
  <c r="AY78" i="11"/>
  <c r="AV78" i="11"/>
  <c r="AU78" i="11"/>
  <c r="AS78" i="11"/>
  <c r="AR78" i="11"/>
  <c r="AQ78" i="11"/>
  <c r="AN78" i="11"/>
  <c r="AK78" i="11"/>
  <c r="AJ78" i="11"/>
  <c r="AI78" i="11"/>
  <c r="AF78" i="11"/>
  <c r="AC78" i="11"/>
  <c r="AB78" i="11"/>
  <c r="AA78" i="11"/>
  <c r="K78" i="11"/>
  <c r="I78" i="11"/>
  <c r="BE77" i="11"/>
  <c r="BD77" i="11"/>
  <c r="BC77" i="11"/>
  <c r="BA77" i="11"/>
  <c r="AZ77" i="11"/>
  <c r="AY77" i="11"/>
  <c r="AV77" i="11"/>
  <c r="AU77" i="11"/>
  <c r="AS77" i="11"/>
  <c r="AR77" i="11"/>
  <c r="AQ77" i="11"/>
  <c r="AN77" i="11"/>
  <c r="AK77" i="11"/>
  <c r="AJ77" i="11"/>
  <c r="AI77" i="11"/>
  <c r="AF77" i="11"/>
  <c r="AC77" i="11"/>
  <c r="AB77" i="11"/>
  <c r="AA77" i="11"/>
  <c r="BE75" i="11"/>
  <c r="BD75" i="11"/>
  <c r="BC75" i="11"/>
  <c r="AZ75" i="11"/>
  <c r="AY75" i="11"/>
  <c r="AX75" i="11"/>
  <c r="AW75" i="11"/>
  <c r="AU75" i="11"/>
  <c r="AR75" i="11"/>
  <c r="AQ75" i="11"/>
  <c r="AP75" i="11"/>
  <c r="AM75" i="11"/>
  <c r="AJ75" i="11"/>
  <c r="AI75" i="11"/>
  <c r="AH75" i="11"/>
  <c r="AG75" i="11"/>
  <c r="AE75" i="11"/>
  <c r="AB75" i="11"/>
  <c r="AA75" i="11"/>
  <c r="K75" i="11"/>
  <c r="I75" i="11"/>
  <c r="BE74" i="11"/>
  <c r="BD74" i="11"/>
  <c r="BC74" i="11"/>
  <c r="AZ74" i="11"/>
  <c r="AY74" i="11"/>
  <c r="AX74" i="11"/>
  <c r="AW74" i="11"/>
  <c r="AU74" i="11"/>
  <c r="AR74" i="11"/>
  <c r="AQ74" i="11"/>
  <c r="AP74" i="11"/>
  <c r="AM74" i="11"/>
  <c r="AJ74" i="11"/>
  <c r="AI74" i="11"/>
  <c r="AH74" i="11"/>
  <c r="AG74" i="11"/>
  <c r="AE74" i="11"/>
  <c r="AB74" i="11"/>
  <c r="AA74" i="11"/>
  <c r="BE72" i="11"/>
  <c r="BD72" i="11"/>
  <c r="BC72" i="11"/>
  <c r="BB72" i="11"/>
  <c r="AZ72" i="11"/>
  <c r="AX72" i="11"/>
  <c r="AT72" i="11"/>
  <c r="AR72" i="11"/>
  <c r="AP72" i="11"/>
  <c r="AK72" i="11"/>
  <c r="AJ72" i="11"/>
  <c r="AH72" i="11"/>
  <c r="AE72" i="11"/>
  <c r="AC72" i="11"/>
  <c r="AB72" i="11"/>
  <c r="K72" i="11"/>
  <c r="I72" i="11"/>
  <c r="BE71" i="11"/>
  <c r="BD71" i="11"/>
  <c r="BC71" i="11"/>
  <c r="BB71" i="11"/>
  <c r="AZ71" i="11"/>
  <c r="AX71" i="11"/>
  <c r="AT71" i="11"/>
  <c r="AR71" i="11"/>
  <c r="AP71" i="11"/>
  <c r="AK71" i="11"/>
  <c r="AJ71" i="11"/>
  <c r="AH71" i="11"/>
  <c r="AE71" i="11"/>
  <c r="AC71" i="11"/>
  <c r="AB71" i="11"/>
  <c r="BE69" i="11"/>
  <c r="BD69" i="11"/>
  <c r="BC69" i="11"/>
  <c r="BA69" i="11"/>
  <c r="AY69" i="11"/>
  <c r="AX69" i="11"/>
  <c r="AW69" i="11"/>
  <c r="AS69" i="11"/>
  <c r="AQ69" i="11"/>
  <c r="AP69" i="11"/>
  <c r="AO69" i="11"/>
  <c r="AN69" i="11"/>
  <c r="AK69" i="11"/>
  <c r="AI69" i="11"/>
  <c r="AH69" i="11"/>
  <c r="AG69" i="11"/>
  <c r="AA69" i="11"/>
  <c r="K69" i="11"/>
  <c r="I69" i="11"/>
  <c r="BE68" i="11"/>
  <c r="BD68" i="11"/>
  <c r="BC68" i="11"/>
  <c r="BA68" i="11"/>
  <c r="AY68" i="11"/>
  <c r="AX68" i="11"/>
  <c r="AW68" i="11"/>
  <c r="AS68" i="11"/>
  <c r="AQ68" i="11"/>
  <c r="AP68" i="11"/>
  <c r="AO68" i="11"/>
  <c r="AN68" i="11"/>
  <c r="AK68" i="11"/>
  <c r="AI68" i="11"/>
  <c r="AH68" i="11"/>
  <c r="AG68" i="11"/>
  <c r="AA68" i="11"/>
  <c r="BE66" i="11"/>
  <c r="BD66" i="11"/>
  <c r="BC66" i="11"/>
  <c r="BB66" i="11"/>
  <c r="AX66" i="11"/>
  <c r="AW66" i="11"/>
  <c r="AV66" i="11"/>
  <c r="AU66" i="11"/>
  <c r="AR66" i="11"/>
  <c r="AP66" i="11"/>
  <c r="AO66" i="11"/>
  <c r="AM66" i="11"/>
  <c r="AH66" i="11"/>
  <c r="AG66" i="11"/>
  <c r="AF66" i="11"/>
  <c r="AD66" i="11"/>
  <c r="AB66" i="11"/>
  <c r="K66" i="11"/>
  <c r="I66" i="11"/>
  <c r="BE65" i="11"/>
  <c r="BD65" i="11"/>
  <c r="BC65" i="11"/>
  <c r="BB65" i="11"/>
  <c r="AX65" i="11"/>
  <c r="AW65" i="11"/>
  <c r="AV65" i="11"/>
  <c r="AU65" i="11"/>
  <c r="AR65" i="11"/>
  <c r="AP65" i="11"/>
  <c r="AO65" i="11"/>
  <c r="AM65" i="11"/>
  <c r="AH65" i="11"/>
  <c r="AG65" i="11"/>
  <c r="AF65" i="11"/>
  <c r="AD65" i="11"/>
  <c r="AB65" i="11"/>
  <c r="BE63" i="11"/>
  <c r="BD63" i="11"/>
  <c r="BC63" i="11"/>
  <c r="BA63" i="11"/>
  <c r="AZ63" i="11"/>
  <c r="AW63" i="11"/>
  <c r="AV63" i="11"/>
  <c r="AU63" i="11"/>
  <c r="AO63" i="11"/>
  <c r="AN63" i="11"/>
  <c r="AM63" i="11"/>
  <c r="AL63" i="11"/>
  <c r="AI63" i="11"/>
  <c r="AG63" i="11"/>
  <c r="AF63" i="11"/>
  <c r="AE63" i="11"/>
  <c r="AA63" i="11"/>
  <c r="K63" i="11"/>
  <c r="I63" i="11"/>
  <c r="BE62" i="11"/>
  <c r="BD62" i="11"/>
  <c r="BC62" i="11"/>
  <c r="BA62" i="11"/>
  <c r="AZ62" i="11"/>
  <c r="AW62" i="11"/>
  <c r="AV62" i="11"/>
  <c r="AU62" i="11"/>
  <c r="AO62" i="11"/>
  <c r="AN62" i="11"/>
  <c r="AM62" i="11"/>
  <c r="AL62" i="11"/>
  <c r="AI62" i="11"/>
  <c r="AG62" i="11"/>
  <c r="AF62" i="11"/>
  <c r="AE62" i="11"/>
  <c r="AA62" i="11"/>
  <c r="BE60" i="11"/>
  <c r="BD60" i="11"/>
  <c r="BC60" i="11"/>
  <c r="AY60" i="11"/>
  <c r="AV60" i="11"/>
  <c r="AU60" i="11"/>
  <c r="AT60" i="11"/>
  <c r="AS60" i="11"/>
  <c r="AQ60" i="11"/>
  <c r="AN60" i="11"/>
  <c r="AM60" i="11"/>
  <c r="AL60" i="11"/>
  <c r="AI60" i="11"/>
  <c r="AF60" i="11"/>
  <c r="AE60" i="11"/>
  <c r="AD60" i="11"/>
  <c r="AC60" i="11"/>
  <c r="K60" i="11"/>
  <c r="I60" i="11"/>
  <c r="BE59" i="11"/>
  <c r="BD59" i="11"/>
  <c r="BC59" i="11"/>
  <c r="AY59" i="11"/>
  <c r="AV59" i="11"/>
  <c r="AU59" i="11"/>
  <c r="AT59" i="11"/>
  <c r="AS59" i="11"/>
  <c r="AQ59" i="11"/>
  <c r="AN59" i="11"/>
  <c r="AM59" i="11"/>
  <c r="AL59" i="11"/>
  <c r="AI59" i="11"/>
  <c r="AF59" i="11"/>
  <c r="AE59" i="11"/>
  <c r="AD59" i="11"/>
  <c r="AC59" i="11"/>
  <c r="BE57" i="11"/>
  <c r="BD57" i="11"/>
  <c r="BC57" i="11"/>
  <c r="BB57" i="11"/>
  <c r="AY57" i="11"/>
  <c r="AV57" i="11"/>
  <c r="AT57" i="11"/>
  <c r="AP57" i="11"/>
  <c r="AO57" i="11"/>
  <c r="AM57" i="11"/>
  <c r="AL57" i="11"/>
  <c r="AH57" i="11"/>
  <c r="AG57" i="11"/>
  <c r="AD57" i="11"/>
  <c r="AA57" i="11"/>
  <c r="K57" i="11"/>
  <c r="I57" i="11"/>
  <c r="BE56" i="11"/>
  <c r="BD56" i="11"/>
  <c r="BC56" i="11"/>
  <c r="BB56" i="11"/>
  <c r="AY56" i="11"/>
  <c r="AV56" i="11"/>
  <c r="AT56" i="11"/>
  <c r="AP56" i="11"/>
  <c r="AO56" i="11"/>
  <c r="AM56" i="11"/>
  <c r="AL56" i="11"/>
  <c r="AH56" i="11"/>
  <c r="AG56" i="11"/>
  <c r="AD56" i="11"/>
  <c r="AA56" i="11"/>
  <c r="BE54" i="11"/>
  <c r="BD54" i="11"/>
  <c r="BC54" i="11"/>
  <c r="BB54" i="11"/>
  <c r="BA54" i="11"/>
  <c r="AZ54" i="11"/>
  <c r="AX54" i="11"/>
  <c r="AU54" i="11"/>
  <c r="AT54" i="11"/>
  <c r="AS54" i="11"/>
  <c r="AP54" i="11"/>
  <c r="AN54" i="11"/>
  <c r="AM54" i="11"/>
  <c r="AL54" i="11"/>
  <c r="AK54" i="11"/>
  <c r="AF54" i="11"/>
  <c r="AE54" i="11"/>
  <c r="AD54" i="11"/>
  <c r="AC54" i="11"/>
  <c r="K54" i="11"/>
  <c r="I54" i="11"/>
  <c r="BE53" i="11"/>
  <c r="BD53" i="11"/>
  <c r="BC53" i="11"/>
  <c r="BB53" i="11"/>
  <c r="BA53" i="11"/>
  <c r="AZ53" i="11"/>
  <c r="AX53" i="11"/>
  <c r="AU53" i="11"/>
  <c r="AT53" i="11"/>
  <c r="AS53" i="11"/>
  <c r="AP53" i="11"/>
  <c r="AN53" i="11"/>
  <c r="AM53" i="11"/>
  <c r="AL53" i="11"/>
  <c r="AK53" i="11"/>
  <c r="AF53" i="11"/>
  <c r="AE53" i="11"/>
  <c r="AD53" i="11"/>
  <c r="AC53" i="11"/>
  <c r="BE51" i="11"/>
  <c r="BD51" i="11"/>
  <c r="BC51" i="11"/>
  <c r="BB51" i="11"/>
  <c r="BA51" i="11"/>
  <c r="AZ51" i="11"/>
  <c r="AT51" i="11"/>
  <c r="AS51" i="11"/>
  <c r="AR51" i="11"/>
  <c r="AQ51" i="11"/>
  <c r="AN51" i="11"/>
  <c r="AL51" i="11"/>
  <c r="AK51" i="11"/>
  <c r="AJ51" i="11"/>
  <c r="AG51" i="11"/>
  <c r="AD51" i="11"/>
  <c r="AC51" i="11"/>
  <c r="AB51" i="11"/>
  <c r="K51" i="11"/>
  <c r="I51" i="11"/>
  <c r="BE50" i="11"/>
  <c r="BD50" i="11"/>
  <c r="BC50" i="11"/>
  <c r="BB50" i="11"/>
  <c r="BA50" i="11"/>
  <c r="AZ50" i="11"/>
  <c r="AW50" i="11"/>
  <c r="AT50" i="11"/>
  <c r="AS50" i="11"/>
  <c r="AR50" i="11"/>
  <c r="AQ50" i="11"/>
  <c r="AN50" i="11"/>
  <c r="AL50" i="11"/>
  <c r="AK50" i="11"/>
  <c r="AJ50" i="11"/>
  <c r="AG50" i="11"/>
  <c r="AD50" i="11"/>
  <c r="AC50" i="11"/>
  <c r="AB50" i="11"/>
  <c r="BE48" i="11"/>
  <c r="BD48" i="11"/>
  <c r="BC48" i="11"/>
  <c r="BA48" i="11"/>
  <c r="AZ48" i="11"/>
  <c r="AY48" i="11"/>
  <c r="AV48" i="11"/>
  <c r="AU48" i="11"/>
  <c r="AS48" i="11"/>
  <c r="AR48" i="11"/>
  <c r="AQ48" i="11"/>
  <c r="AN48" i="11"/>
  <c r="AK48" i="11"/>
  <c r="AJ48" i="11"/>
  <c r="AI48" i="11"/>
  <c r="AF48" i="11"/>
  <c r="AC48" i="11"/>
  <c r="AB48" i="11"/>
  <c r="AA48" i="11"/>
  <c r="K48" i="11"/>
  <c r="I48" i="11"/>
  <c r="BE47" i="11"/>
  <c r="BD47" i="11"/>
  <c r="BC47" i="11"/>
  <c r="BA47" i="11"/>
  <c r="AZ47" i="11"/>
  <c r="AY47" i="11"/>
  <c r="AV47" i="11"/>
  <c r="AU47" i="11"/>
  <c r="AS47" i="11"/>
  <c r="AR47" i="11"/>
  <c r="AQ47" i="11"/>
  <c r="AN47" i="11"/>
  <c r="AK47" i="11"/>
  <c r="AJ47" i="11"/>
  <c r="AI47" i="11"/>
  <c r="AF47" i="11"/>
  <c r="AC47" i="11"/>
  <c r="AB47" i="11"/>
  <c r="AA47" i="11"/>
  <c r="BE45" i="11"/>
  <c r="BD45" i="11"/>
  <c r="BC45" i="11"/>
  <c r="AZ45" i="11"/>
  <c r="AY45" i="11"/>
  <c r="AX45" i="11"/>
  <c r="AW45" i="11"/>
  <c r="AU45" i="11"/>
  <c r="AR45" i="11"/>
  <c r="AQ45" i="11"/>
  <c r="AP45" i="11"/>
  <c r="AM45" i="11"/>
  <c r="AJ45" i="11"/>
  <c r="AI45" i="11"/>
  <c r="AH45" i="11"/>
  <c r="AG45" i="11"/>
  <c r="AE45" i="11"/>
  <c r="AB45" i="11"/>
  <c r="AA45" i="11"/>
  <c r="K45" i="11"/>
  <c r="I45" i="11"/>
  <c r="BE44" i="11"/>
  <c r="BD44" i="11"/>
  <c r="BC44" i="11"/>
  <c r="AZ44" i="11"/>
  <c r="AY44" i="11"/>
  <c r="AX44" i="11"/>
  <c r="AW44" i="11"/>
  <c r="AU44" i="11"/>
  <c r="AR44" i="11"/>
  <c r="AQ44" i="11"/>
  <c r="AP44" i="11"/>
  <c r="AM44" i="11"/>
  <c r="AJ44" i="11"/>
  <c r="AI44" i="11"/>
  <c r="AH44" i="11"/>
  <c r="AG44" i="11"/>
  <c r="AE44" i="11"/>
  <c r="AB44" i="11"/>
  <c r="AA44" i="11"/>
  <c r="BE42" i="11"/>
  <c r="BD42" i="11"/>
  <c r="BC42" i="11"/>
  <c r="AZ42" i="11"/>
  <c r="AY42" i="11"/>
  <c r="AS42" i="11"/>
  <c r="AR42" i="11"/>
  <c r="AL42" i="11"/>
  <c r="AK42" i="11"/>
  <c r="AE42" i="11"/>
  <c r="AD42" i="11"/>
  <c r="K42" i="11"/>
  <c r="I42" i="11"/>
  <c r="BE41" i="11"/>
  <c r="BD41" i="11"/>
  <c r="BC41" i="11"/>
  <c r="AZ41" i="11"/>
  <c r="AY41" i="11"/>
  <c r="AS41" i="11"/>
  <c r="AR41" i="11"/>
  <c r="AL41" i="11"/>
  <c r="AK41" i="11"/>
  <c r="AE41" i="11"/>
  <c r="AD41" i="11"/>
  <c r="BE39" i="11"/>
  <c r="BD39" i="11"/>
  <c r="BC39" i="11"/>
  <c r="AW39" i="11"/>
  <c r="AV39" i="11"/>
  <c r="AP39" i="11"/>
  <c r="AO39" i="11"/>
  <c r="AI39" i="11"/>
  <c r="AH39" i="11"/>
  <c r="AB39" i="11"/>
  <c r="AA39" i="11"/>
  <c r="K39" i="11"/>
  <c r="I39" i="11"/>
  <c r="BE38" i="11"/>
  <c r="BD38" i="11"/>
  <c r="BC38" i="11"/>
  <c r="AW38" i="11"/>
  <c r="AV38" i="11"/>
  <c r="AP38" i="11"/>
  <c r="AO38" i="11"/>
  <c r="AI38" i="11"/>
  <c r="AH38" i="11"/>
  <c r="AB38" i="11"/>
  <c r="AA38" i="11"/>
  <c r="BE36" i="11"/>
  <c r="BD36" i="11"/>
  <c r="BC36" i="11"/>
  <c r="AZ36" i="11"/>
  <c r="AY36" i="11"/>
  <c r="AS36" i="11"/>
  <c r="AR36" i="11"/>
  <c r="AL36" i="11"/>
  <c r="AK36" i="11"/>
  <c r="AE36" i="11"/>
  <c r="AD36" i="11"/>
  <c r="K36" i="11"/>
  <c r="I36" i="11"/>
  <c r="BE35" i="11"/>
  <c r="BD35" i="11"/>
  <c r="BC35" i="11"/>
  <c r="AZ35" i="11"/>
  <c r="AY35" i="11"/>
  <c r="AS35" i="11"/>
  <c r="AR35" i="11"/>
  <c r="AL35" i="11"/>
  <c r="AK35" i="11"/>
  <c r="AE35" i="11"/>
  <c r="AD35" i="11"/>
  <c r="BE33" i="11"/>
  <c r="BD33" i="11"/>
  <c r="BC33" i="11"/>
  <c r="AZ33" i="11"/>
  <c r="AY33" i="11"/>
  <c r="AS33" i="11"/>
  <c r="AR33" i="11"/>
  <c r="AL33" i="11"/>
  <c r="AK33" i="11"/>
  <c r="AE33" i="11"/>
  <c r="AD33" i="11"/>
  <c r="K33" i="11"/>
  <c r="I33" i="11"/>
  <c r="BE32" i="11"/>
  <c r="BD32" i="11"/>
  <c r="BC32" i="11"/>
  <c r="AZ32" i="11"/>
  <c r="AY32" i="11"/>
  <c r="AS32" i="11"/>
  <c r="AR32" i="11"/>
  <c r="AL32" i="11"/>
  <c r="AK32" i="11"/>
  <c r="AE32" i="11"/>
  <c r="AD32" i="11"/>
  <c r="BE30" i="11"/>
  <c r="BD30" i="11"/>
  <c r="BC30" i="11"/>
  <c r="AZ30" i="11"/>
  <c r="AY30" i="11"/>
  <c r="AS30" i="11"/>
  <c r="AR30" i="11"/>
  <c r="AL30" i="11"/>
  <c r="AK30" i="11"/>
  <c r="AE30" i="11"/>
  <c r="AD30" i="11"/>
  <c r="K30" i="11"/>
  <c r="I30" i="11"/>
  <c r="BE29" i="11"/>
  <c r="BD29" i="11"/>
  <c r="BC29" i="11"/>
  <c r="AZ29" i="11"/>
  <c r="AY29" i="11"/>
  <c r="AS29" i="11"/>
  <c r="AR29" i="11"/>
  <c r="AL29" i="11"/>
  <c r="AK29" i="11"/>
  <c r="AE29" i="11"/>
  <c r="AD29" i="11"/>
  <c r="BE27" i="11"/>
  <c r="BD27" i="11"/>
  <c r="BC27" i="11"/>
  <c r="AZ27" i="11"/>
  <c r="AY27" i="11"/>
  <c r="AS27" i="11"/>
  <c r="AR27" i="11"/>
  <c r="AL27" i="11"/>
  <c r="AK27" i="11"/>
  <c r="AE27" i="11"/>
  <c r="AD27" i="11"/>
  <c r="K27" i="11"/>
  <c r="I27" i="11"/>
  <c r="BE26" i="11"/>
  <c r="BD26" i="11"/>
  <c r="BC26" i="11"/>
  <c r="AZ26" i="11"/>
  <c r="AY26" i="11"/>
  <c r="AS26" i="11"/>
  <c r="AR26" i="11"/>
  <c r="AL26" i="11"/>
  <c r="AK26" i="11"/>
  <c r="AE26" i="11"/>
  <c r="AD26" i="11"/>
  <c r="BE24" i="11"/>
  <c r="BD24" i="11"/>
  <c r="BC24" i="11"/>
  <c r="BB24" i="11"/>
  <c r="AZ24" i="11"/>
  <c r="AY24" i="11"/>
  <c r="AW24" i="11"/>
  <c r="AU24" i="11"/>
  <c r="AS24" i="11"/>
  <c r="AR24" i="11"/>
  <c r="AP24" i="11"/>
  <c r="AN24" i="11"/>
  <c r="AL24" i="11"/>
  <c r="AK24" i="11"/>
  <c r="AI24" i="11"/>
  <c r="AG24" i="11"/>
  <c r="AE24" i="11"/>
  <c r="AD24" i="11"/>
  <c r="AB24" i="11"/>
  <c r="K24" i="11"/>
  <c r="I24" i="11"/>
  <c r="BE23" i="11"/>
  <c r="BD23" i="11"/>
  <c r="BC23" i="11"/>
  <c r="BB23" i="11"/>
  <c r="AZ23" i="11"/>
  <c r="AY23" i="11"/>
  <c r="AW23" i="11"/>
  <c r="AU23" i="11"/>
  <c r="AS23" i="11"/>
  <c r="AR23" i="11"/>
  <c r="AP23" i="11"/>
  <c r="AN23" i="11"/>
  <c r="AL23" i="11"/>
  <c r="AK23" i="11"/>
  <c r="AI23" i="11"/>
  <c r="AG23" i="11"/>
  <c r="AE23" i="11"/>
  <c r="AD23" i="11"/>
  <c r="AB23" i="11"/>
  <c r="B23" i="11"/>
  <c r="B26" i="11" s="1"/>
  <c r="B29" i="11" s="1"/>
  <c r="B32" i="11" s="1"/>
  <c r="B35" i="11" s="1"/>
  <c r="B38" i="11" s="1"/>
  <c r="B41" i="11" s="1"/>
  <c r="B44" i="11" s="1"/>
  <c r="B47" i="11" s="1"/>
  <c r="B50" i="11" s="1"/>
  <c r="B53" i="11" s="1"/>
  <c r="B56" i="11" s="1"/>
  <c r="B59" i="11" s="1"/>
  <c r="B62" i="11" s="1"/>
  <c r="B65" i="11" s="1"/>
  <c r="B68" i="11" s="1"/>
  <c r="B71" i="11" s="1"/>
  <c r="B74" i="11" s="1"/>
  <c r="B77" i="11" s="1"/>
  <c r="B80" i="11" s="1"/>
  <c r="B83" i="11" s="1"/>
  <c r="B86" i="11" s="1"/>
  <c r="B89" i="11" s="1"/>
  <c r="B92" i="11" s="1"/>
  <c r="B95" i="11" s="1"/>
  <c r="B98" i="11" s="1"/>
  <c r="B101" i="11" s="1"/>
  <c r="B104" i="11" s="1"/>
  <c r="B107" i="11" s="1"/>
  <c r="B110" i="11" s="1"/>
  <c r="B113" i="11" s="1"/>
  <c r="B116" i="11" s="1"/>
  <c r="B119" i="11" s="1"/>
  <c r="B122" i="11" s="1"/>
  <c r="B125" i="11" s="1"/>
  <c r="BE21" i="11"/>
  <c r="BD21" i="11"/>
  <c r="BC21" i="11"/>
  <c r="AZ21" i="11"/>
  <c r="AY21" i="11"/>
  <c r="AS21" i="11"/>
  <c r="AR21" i="11"/>
  <c r="AL21" i="11"/>
  <c r="AK21" i="11"/>
  <c r="AE21" i="11"/>
  <c r="AD21" i="11"/>
  <c r="K21" i="11"/>
  <c r="I21" i="11"/>
  <c r="BE20" i="11"/>
  <c r="BD20" i="11"/>
  <c r="BC20" i="11"/>
  <c r="AZ20" i="11"/>
  <c r="AY20" i="11"/>
  <c r="AS20" i="11"/>
  <c r="AR20" i="11"/>
  <c r="AL20" i="11"/>
  <c r="AK20" i="11"/>
  <c r="AE20" i="11"/>
  <c r="AD20" i="11"/>
  <c r="BA18" i="11"/>
  <c r="AW18" i="11"/>
  <c r="AS18" i="11"/>
  <c r="AO18" i="11"/>
  <c r="AK18" i="11"/>
  <c r="AG18" i="11"/>
  <c r="AC18" i="11"/>
  <c r="BA17" i="11"/>
  <c r="AZ17" i="11"/>
  <c r="AZ18" i="11" s="1"/>
  <c r="AW17" i="11"/>
  <c r="AV17" i="11"/>
  <c r="AV18" i="11" s="1"/>
  <c r="AS17" i="11"/>
  <c r="AR17" i="11"/>
  <c r="AR18" i="11" s="1"/>
  <c r="AO17" i="11"/>
  <c r="AN17" i="11"/>
  <c r="AN18" i="11" s="1"/>
  <c r="AK17" i="11"/>
  <c r="AJ17" i="11"/>
  <c r="AJ18" i="11" s="1"/>
  <c r="AG17" i="11"/>
  <c r="AF17" i="11"/>
  <c r="AF18" i="11" s="1"/>
  <c r="AC17" i="11"/>
  <c r="AB17" i="11"/>
  <c r="AB18" i="11" s="1"/>
  <c r="BE16" i="11"/>
  <c r="BE17" i="11" s="1"/>
  <c r="BE18" i="11" s="1"/>
  <c r="BD16" i="11"/>
  <c r="BD17" i="11" s="1"/>
  <c r="BD18" i="11" s="1"/>
  <c r="BC16" i="11"/>
  <c r="BC17" i="11" s="1"/>
  <c r="BC18" i="11" s="1"/>
  <c r="AJ2" i="11"/>
  <c r="AY17" i="11" s="1"/>
  <c r="AY18" i="11" s="1"/>
  <c r="BF105" i="11" l="1"/>
  <c r="BH105" i="11" s="1"/>
  <c r="BF108" i="11"/>
  <c r="BH108" i="11" s="1"/>
  <c r="BF111" i="11"/>
  <c r="BH111" i="11" s="1"/>
  <c r="BF114" i="11"/>
  <c r="BH114" i="11" s="1"/>
  <c r="BF117" i="11"/>
  <c r="BH117" i="11" s="1"/>
  <c r="BF120" i="11"/>
  <c r="BH120" i="11" s="1"/>
  <c r="BF123" i="11"/>
  <c r="BH123" i="11" s="1"/>
  <c r="BF126" i="11"/>
  <c r="BH126" i="11" s="1"/>
  <c r="AV101" i="10"/>
  <c r="AN101" i="10"/>
  <c r="AD98" i="10"/>
  <c r="BB92" i="10"/>
  <c r="AX92" i="10"/>
  <c r="AT92" i="10"/>
  <c r="AZ89" i="10"/>
  <c r="AJ83" i="10"/>
  <c r="AH80" i="10"/>
  <c r="BB74" i="10"/>
  <c r="AT74" i="10"/>
  <c r="AL74" i="10"/>
  <c r="AD74" i="10"/>
  <c r="AV71" i="10"/>
  <c r="AN71" i="10"/>
  <c r="AU101" i="10"/>
  <c r="AM101" i="10"/>
  <c r="AY95" i="10"/>
  <c r="AQ95" i="10"/>
  <c r="AA95" i="10"/>
  <c r="AS92" i="10"/>
  <c r="BA86" i="10"/>
  <c r="AA83" i="10"/>
  <c r="AO80" i="10"/>
  <c r="AM77" i="10"/>
  <c r="AE77" i="10"/>
  <c r="BA74" i="10"/>
  <c r="AS74" i="10"/>
  <c r="AK74" i="10"/>
  <c r="AC74" i="10"/>
  <c r="AU71" i="10"/>
  <c r="AM71" i="10"/>
  <c r="AY65" i="10"/>
  <c r="AQ65" i="10"/>
  <c r="AZ98" i="10"/>
  <c r="AR98" i="10"/>
  <c r="AJ98" i="10"/>
  <c r="AF98" i="10"/>
  <c r="AL95" i="10"/>
  <c r="AB92" i="10"/>
  <c r="AX89" i="10"/>
  <c r="AP89" i="10"/>
  <c r="AH89" i="10"/>
  <c r="AR86" i="10"/>
  <c r="AN86" i="10"/>
  <c r="AB86" i="10"/>
  <c r="AV80" i="10"/>
  <c r="AF80" i="10"/>
  <c r="AX77" i="10"/>
  <c r="AP77" i="10"/>
  <c r="AZ68" i="10"/>
  <c r="AR68" i="10"/>
  <c r="AJ68" i="10"/>
  <c r="AF68" i="10"/>
  <c r="AI86" i="10"/>
  <c r="BA71" i="10"/>
  <c r="AL65" i="10"/>
  <c r="AC65" i="10"/>
  <c r="AW59" i="10"/>
  <c r="AO59" i="10"/>
  <c r="AG59" i="10"/>
  <c r="AQ56" i="10"/>
  <c r="AI56" i="10"/>
  <c r="AW53" i="10"/>
  <c r="AG53" i="10"/>
  <c r="AY50" i="10"/>
  <c r="AU50" i="10"/>
  <c r="BA101" i="10"/>
  <c r="AK95" i="10"/>
  <c r="AW89" i="10"/>
  <c r="AG89" i="10"/>
  <c r="AW83" i="10"/>
  <c r="AU80" i="10"/>
  <c r="AE68" i="10"/>
  <c r="AK65" i="10"/>
  <c r="BB62" i="10"/>
  <c r="AX62" i="10"/>
  <c r="AT62" i="10"/>
  <c r="AZ59" i="10"/>
  <c r="AJ53" i="10"/>
  <c r="AH50" i="10"/>
  <c r="BB44" i="10"/>
  <c r="AT44" i="10"/>
  <c r="AL44" i="10"/>
  <c r="AD44" i="10"/>
  <c r="AE98" i="10"/>
  <c r="AC95" i="10"/>
  <c r="AD68" i="10"/>
  <c r="AA65" i="10"/>
  <c r="AS62" i="10"/>
  <c r="BA56" i="10"/>
  <c r="AA53" i="10"/>
  <c r="AO50" i="10"/>
  <c r="AM47" i="10"/>
  <c r="AE47" i="10"/>
  <c r="BA44" i="10"/>
  <c r="AS44" i="10"/>
  <c r="AK44" i="10"/>
  <c r="AC44" i="10"/>
  <c r="AO89" i="10"/>
  <c r="AY80" i="10"/>
  <c r="AF50" i="10"/>
  <c r="AX47" i="10"/>
  <c r="AQ86" i="10"/>
  <c r="AG83" i="10"/>
  <c r="AP59" i="10"/>
  <c r="AB62" i="10"/>
  <c r="AH59" i="10"/>
  <c r="AN56" i="10"/>
  <c r="AB56" i="10"/>
  <c r="AV50" i="10"/>
  <c r="AX59" i="10"/>
  <c r="AR56" i="10"/>
  <c r="AP47" i="10"/>
  <c r="Q45" i="15"/>
  <c r="W45" i="15" s="1"/>
  <c r="Q11" i="15"/>
  <c r="W11" i="15" s="1"/>
  <c r="Y11" i="15" s="1"/>
  <c r="AV29" i="10"/>
  <c r="AN29" i="10"/>
  <c r="AJ29" i="10"/>
  <c r="AF29" i="10"/>
  <c r="AB29" i="10"/>
  <c r="AU29" i="10"/>
  <c r="AQ29" i="10"/>
  <c r="AM29" i="10"/>
  <c r="AI29" i="10"/>
  <c r="AA29" i="10"/>
  <c r="BB29" i="10"/>
  <c r="AX29" i="10"/>
  <c r="AT29" i="10"/>
  <c r="AP29" i="10"/>
  <c r="AH29" i="10"/>
  <c r="BA29" i="10"/>
  <c r="AW29" i="10"/>
  <c r="AO29" i="10"/>
  <c r="AG29" i="10"/>
  <c r="AC29" i="10"/>
  <c r="Q9" i="15"/>
  <c r="W9" i="15" s="1"/>
  <c r="Y9" i="15" s="1"/>
  <c r="AV35" i="10"/>
  <c r="AN35" i="10"/>
  <c r="AJ35" i="10"/>
  <c r="AF35" i="10"/>
  <c r="AB35" i="10"/>
  <c r="BB32" i="10"/>
  <c r="AX32" i="10"/>
  <c r="AT32" i="10"/>
  <c r="AP32" i="10"/>
  <c r="AH32" i="10"/>
  <c r="AA23" i="10"/>
  <c r="BA23" i="10"/>
  <c r="AO23" i="10"/>
  <c r="AC23" i="10"/>
  <c r="AU35" i="10"/>
  <c r="AQ35" i="10"/>
  <c r="AM35" i="10"/>
  <c r="AI35" i="10"/>
  <c r="AA35" i="10"/>
  <c r="BA32" i="10"/>
  <c r="AW32" i="10"/>
  <c r="AO32" i="10"/>
  <c r="AG32" i="10"/>
  <c r="AC32" i="10"/>
  <c r="AV23" i="10"/>
  <c r="AJ23" i="10"/>
  <c r="AF23" i="10"/>
  <c r="BB35" i="10"/>
  <c r="AX35" i="10"/>
  <c r="AT35" i="10"/>
  <c r="AP35" i="10"/>
  <c r="AH35" i="10"/>
  <c r="AV32" i="10"/>
  <c r="AN32" i="10"/>
  <c r="AJ32" i="10"/>
  <c r="AF32" i="10"/>
  <c r="AB32" i="10"/>
  <c r="AQ23" i="10"/>
  <c r="AM23" i="10"/>
  <c r="BA35" i="10"/>
  <c r="AW35" i="10"/>
  <c r="AO35" i="10"/>
  <c r="AG35" i="10"/>
  <c r="AC35" i="10"/>
  <c r="AU32" i="10"/>
  <c r="AQ32" i="10"/>
  <c r="AM32" i="10"/>
  <c r="AI32" i="10"/>
  <c r="AA32" i="10"/>
  <c r="AX23" i="10"/>
  <c r="AT23" i="10"/>
  <c r="AH23" i="10"/>
  <c r="Q10" i="15"/>
  <c r="W10" i="15" s="1"/>
  <c r="Y10" i="15" s="1"/>
  <c r="Q47" i="15"/>
  <c r="W47" i="15" s="1"/>
  <c r="Q13" i="12"/>
  <c r="W13" i="12" s="1"/>
  <c r="Q12" i="12"/>
  <c r="W12" i="12" s="1"/>
  <c r="W44" i="12"/>
  <c r="Q45" i="12"/>
  <c r="W45" i="12" s="1"/>
  <c r="Q46" i="12"/>
  <c r="W16" i="12"/>
  <c r="Q9" i="12"/>
  <c r="W8" i="12"/>
  <c r="BE132" i="13"/>
  <c r="Q10" i="12"/>
  <c r="W10" i="12" s="1"/>
  <c r="Q11" i="12"/>
  <c r="W11" i="12" s="1"/>
  <c r="S9" i="12"/>
  <c r="AH17" i="11"/>
  <c r="AH18" i="11" s="1"/>
  <c r="AP17" i="11"/>
  <c r="AP18" i="11" s="1"/>
  <c r="AX17" i="11"/>
  <c r="AX18" i="11" s="1"/>
  <c r="T146" i="11"/>
  <c r="Y146" i="11" s="1"/>
  <c r="AU132" i="11" s="1"/>
  <c r="AD17" i="11"/>
  <c r="AD18" i="11" s="1"/>
  <c r="AL17" i="11"/>
  <c r="AL18" i="11" s="1"/>
  <c r="AT17" i="11"/>
  <c r="AT18" i="11" s="1"/>
  <c r="BB17" i="11"/>
  <c r="BB18" i="11" s="1"/>
  <c r="BI7" i="11"/>
  <c r="AA17" i="11"/>
  <c r="AA18" i="11" s="1"/>
  <c r="AE17" i="11"/>
  <c r="AE18" i="11" s="1"/>
  <c r="AI17" i="11"/>
  <c r="AI18" i="11" s="1"/>
  <c r="AM17" i="11"/>
  <c r="AM18" i="11" s="1"/>
  <c r="AQ17" i="11"/>
  <c r="AQ18" i="11" s="1"/>
  <c r="AU17" i="11"/>
  <c r="AU18" i="11" s="1"/>
  <c r="AG135" i="10"/>
  <c r="K126" i="10"/>
  <c r="I126" i="10"/>
  <c r="K123" i="10"/>
  <c r="I123" i="10"/>
  <c r="K120" i="10"/>
  <c r="I120" i="10"/>
  <c r="K117" i="10"/>
  <c r="I117" i="10"/>
  <c r="K114" i="10"/>
  <c r="I114" i="10"/>
  <c r="K111" i="10"/>
  <c r="I111" i="10"/>
  <c r="K108" i="10"/>
  <c r="I108" i="10"/>
  <c r="K105" i="10"/>
  <c r="I105" i="10"/>
  <c r="K102" i="10"/>
  <c r="I102" i="10"/>
  <c r="K99" i="10"/>
  <c r="I99" i="10"/>
  <c r="K96" i="10"/>
  <c r="I96" i="10"/>
  <c r="K93" i="10"/>
  <c r="I93" i="10"/>
  <c r="K90" i="10"/>
  <c r="I90" i="10"/>
  <c r="K87" i="10"/>
  <c r="I87" i="10"/>
  <c r="K84" i="10"/>
  <c r="I84" i="10"/>
  <c r="K81" i="10"/>
  <c r="I81" i="10"/>
  <c r="K78" i="10"/>
  <c r="I78" i="10"/>
  <c r="K75" i="10"/>
  <c r="I75" i="10"/>
  <c r="K72" i="10"/>
  <c r="I72" i="10"/>
  <c r="K69" i="10"/>
  <c r="I69" i="10"/>
  <c r="K66" i="10"/>
  <c r="I66" i="10"/>
  <c r="K63" i="10"/>
  <c r="I63" i="10"/>
  <c r="K60" i="10"/>
  <c r="I60" i="10"/>
  <c r="K57" i="10"/>
  <c r="I57" i="10"/>
  <c r="K54" i="10"/>
  <c r="I54" i="10"/>
  <c r="K51" i="10"/>
  <c r="I51" i="10"/>
  <c r="K48" i="10"/>
  <c r="I48" i="10"/>
  <c r="K45" i="10"/>
  <c r="I45" i="10"/>
  <c r="K42" i="10"/>
  <c r="I42" i="10"/>
  <c r="K39" i="10"/>
  <c r="I39" i="10"/>
  <c r="K36" i="10"/>
  <c r="I36" i="10"/>
  <c r="K33" i="10"/>
  <c r="I33" i="10"/>
  <c r="K30" i="10"/>
  <c r="I30" i="10"/>
  <c r="K27" i="10"/>
  <c r="I27" i="10"/>
  <c r="K24" i="10"/>
  <c r="I24" i="10"/>
  <c r="K21" i="10"/>
  <c r="I21" i="10"/>
  <c r="BF32" i="10" l="1"/>
  <c r="BH32" i="10" s="1"/>
  <c r="BF35" i="10"/>
  <c r="BH35" i="10" s="1"/>
  <c r="BF29" i="10"/>
  <c r="BH29" i="10" s="1"/>
  <c r="BA38" i="10"/>
  <c r="AR38" i="10"/>
  <c r="AM38" i="10"/>
  <c r="AZ38" i="10"/>
  <c r="AU38" i="10"/>
  <c r="AQ38" i="10"/>
  <c r="AL38" i="10"/>
  <c r="AY38" i="10"/>
  <c r="BB38" i="10"/>
  <c r="AX38" i="10"/>
  <c r="AS38" i="10"/>
  <c r="AN38" i="10"/>
  <c r="AJ38" i="10"/>
  <c r="AT38" i="10"/>
  <c r="AK38" i="10"/>
  <c r="AV41" i="10"/>
  <c r="AN41" i="10"/>
  <c r="AJ41" i="10"/>
  <c r="AF41" i="10"/>
  <c r="AB41" i="10"/>
  <c r="AF38" i="10"/>
  <c r="AU41" i="10"/>
  <c r="AQ41" i="10"/>
  <c r="AM41" i="10"/>
  <c r="AI41" i="10"/>
  <c r="AA41" i="10"/>
  <c r="AE38" i="10"/>
  <c r="BB26" i="10"/>
  <c r="AX26" i="10"/>
  <c r="AT26" i="10"/>
  <c r="AP26" i="10"/>
  <c r="AH26" i="10"/>
  <c r="AH20" i="10"/>
  <c r="AP20" i="10"/>
  <c r="AT20" i="10"/>
  <c r="AX20" i="10"/>
  <c r="BB20" i="10"/>
  <c r="BB41" i="10"/>
  <c r="AX41" i="10"/>
  <c r="AG38" i="10"/>
  <c r="BA26" i="10"/>
  <c r="AW26" i="10"/>
  <c r="AO26" i="10"/>
  <c r="AG26" i="10"/>
  <c r="AC26" i="10"/>
  <c r="AI20" i="10"/>
  <c r="AM20" i="10"/>
  <c r="AQ20" i="10"/>
  <c r="AU20" i="10"/>
  <c r="BA41" i="10"/>
  <c r="AW41" i="10"/>
  <c r="AP41" i="10"/>
  <c r="AH41" i="10"/>
  <c r="AC41" i="10"/>
  <c r="AD38" i="10"/>
  <c r="AV26" i="10"/>
  <c r="AN26" i="10"/>
  <c r="AJ26" i="10"/>
  <c r="AF26" i="10"/>
  <c r="AB26" i="10"/>
  <c r="AB20" i="10"/>
  <c r="AF20" i="10"/>
  <c r="AJ20" i="10"/>
  <c r="AN20" i="10"/>
  <c r="AV20" i="10"/>
  <c r="AT41" i="10"/>
  <c r="AO41" i="10"/>
  <c r="AG41" i="10"/>
  <c r="AC38" i="10"/>
  <c r="AU26" i="10"/>
  <c r="AQ26" i="10"/>
  <c r="AM26" i="10"/>
  <c r="AI26" i="10"/>
  <c r="AA26" i="10"/>
  <c r="AC20" i="10"/>
  <c r="AG20" i="10"/>
  <c r="AO20" i="10"/>
  <c r="AW20" i="10"/>
  <c r="BA20" i="10"/>
  <c r="AA20" i="10"/>
  <c r="BA30" i="10"/>
  <c r="AW30" i="10"/>
  <c r="AO30" i="10"/>
  <c r="AG30" i="10"/>
  <c r="AC30" i="10"/>
  <c r="AV30" i="10"/>
  <c r="AN30" i="10"/>
  <c r="AJ30" i="10"/>
  <c r="AF30" i="10"/>
  <c r="AB30" i="10"/>
  <c r="AU30" i="10"/>
  <c r="AQ30" i="10"/>
  <c r="AM30" i="10"/>
  <c r="AI30" i="10"/>
  <c r="AA30" i="10"/>
  <c r="BB30" i="10"/>
  <c r="AX30" i="10"/>
  <c r="AT30" i="10"/>
  <c r="AP30" i="10"/>
  <c r="AH30" i="10"/>
  <c r="AF101" i="10"/>
  <c r="BB98" i="10"/>
  <c r="AT98" i="10"/>
  <c r="AL98" i="10"/>
  <c r="AZ95" i="10"/>
  <c r="AN95" i="10"/>
  <c r="AJ95" i="10"/>
  <c r="AP92" i="10"/>
  <c r="AH92" i="10"/>
  <c r="AD92" i="10"/>
  <c r="AR89" i="10"/>
  <c r="AJ89" i="10"/>
  <c r="AB89" i="10"/>
  <c r="AX86" i="10"/>
  <c r="AV83" i="10"/>
  <c r="AR83" i="10"/>
  <c r="AB83" i="10"/>
  <c r="AX80" i="10"/>
  <c r="AP80" i="10"/>
  <c r="AF71" i="10"/>
  <c r="BB68" i="10"/>
  <c r="AT68" i="10"/>
  <c r="AL68" i="10"/>
  <c r="AY101" i="10"/>
  <c r="AQ101" i="10"/>
  <c r="AI101" i="10"/>
  <c r="AA101" i="10"/>
  <c r="AC98" i="10"/>
  <c r="AI95" i="10"/>
  <c r="AE95" i="10"/>
  <c r="AK92" i="10"/>
  <c r="AC92" i="10"/>
  <c r="AA89" i="10"/>
  <c r="AW86" i="10"/>
  <c r="AS86" i="10"/>
  <c r="AK86" i="10"/>
  <c r="AC86" i="10"/>
  <c r="AY83" i="10"/>
  <c r="AQ83" i="10"/>
  <c r="AI83" i="10"/>
  <c r="AO74" i="10"/>
  <c r="AY71" i="10"/>
  <c r="AQ71" i="10"/>
  <c r="AI71" i="10"/>
  <c r="AA71" i="10"/>
  <c r="AC68" i="10"/>
  <c r="AI65" i="10"/>
  <c r="AL101" i="10"/>
  <c r="AD101" i="10"/>
  <c r="AV98" i="10"/>
  <c r="AB98" i="10"/>
  <c r="AT95" i="10"/>
  <c r="AR92" i="10"/>
  <c r="AJ92" i="10"/>
  <c r="BB89" i="10"/>
  <c r="AZ86" i="10"/>
  <c r="AJ86" i="10"/>
  <c r="AF86" i="10"/>
  <c r="AH83" i="10"/>
  <c r="BB77" i="10"/>
  <c r="AT77" i="10"/>
  <c r="AL77" i="10"/>
  <c r="AH77" i="10"/>
  <c r="AD77" i="10"/>
  <c r="AV74" i="10"/>
  <c r="AN74" i="10"/>
  <c r="AF74" i="10"/>
  <c r="AL71" i="10"/>
  <c r="AD71" i="10"/>
  <c r="AV68" i="10"/>
  <c r="AB68" i="10"/>
  <c r="AW101" i="10"/>
  <c r="AS95" i="10"/>
  <c r="AO77" i="10"/>
  <c r="AO71" i="10"/>
  <c r="AG71" i="10"/>
  <c r="AM68" i="10"/>
  <c r="AZ65" i="10"/>
  <c r="AY62" i="10"/>
  <c r="AQ62" i="10"/>
  <c r="BA59" i="10"/>
  <c r="AK59" i="10"/>
  <c r="AU56" i="10"/>
  <c r="AE56" i="10"/>
  <c r="AO53" i="10"/>
  <c r="AM50" i="10"/>
  <c r="AI50" i="10"/>
  <c r="AE50" i="10"/>
  <c r="AA50" i="10"/>
  <c r="AW47" i="10"/>
  <c r="AO47" i="10"/>
  <c r="AG47" i="10"/>
  <c r="AO101" i="10"/>
  <c r="AG101" i="10"/>
  <c r="AM98" i="10"/>
  <c r="AY92" i="10"/>
  <c r="AQ92" i="10"/>
  <c r="AU86" i="10"/>
  <c r="AE80" i="10"/>
  <c r="AA80" i="10"/>
  <c r="AG77" i="10"/>
  <c r="AS71" i="10"/>
  <c r="AT65" i="10"/>
  <c r="AP62" i="10"/>
  <c r="AH62" i="10"/>
  <c r="AD62" i="10"/>
  <c r="AR59" i="10"/>
  <c r="AJ59" i="10"/>
  <c r="AB59" i="10"/>
  <c r="AX56" i="10"/>
  <c r="AV53" i="10"/>
  <c r="AR53" i="10"/>
  <c r="AB53" i="10"/>
  <c r="AX50" i="10"/>
  <c r="AP50" i="10"/>
  <c r="AS101" i="10"/>
  <c r="AO83" i="10"/>
  <c r="AW77" i="10"/>
  <c r="AU68" i="10"/>
  <c r="AS65" i="10"/>
  <c r="AN65" i="10"/>
  <c r="AJ65" i="10"/>
  <c r="AE65" i="10"/>
  <c r="AK62" i="10"/>
  <c r="AC62" i="10"/>
  <c r="AA59" i="10"/>
  <c r="AW56" i="10"/>
  <c r="AS56" i="10"/>
  <c r="AK56" i="10"/>
  <c r="AC56" i="10"/>
  <c r="AY53" i="10"/>
  <c r="AQ53" i="10"/>
  <c r="AI53" i="10"/>
  <c r="AO44" i="10"/>
  <c r="AU98" i="10"/>
  <c r="BA95" i="10"/>
  <c r="AK89" i="10"/>
  <c r="AE86" i="10"/>
  <c r="AR62" i="10"/>
  <c r="AF56" i="10"/>
  <c r="BB47" i="10"/>
  <c r="BA89" i="10"/>
  <c r="AW71" i="10"/>
  <c r="AJ62" i="10"/>
  <c r="BB59" i="10"/>
  <c r="AJ56" i="10"/>
  <c r="AL47" i="10"/>
  <c r="AH47" i="10"/>
  <c r="AF44" i="10"/>
  <c r="BA65" i="10"/>
  <c r="AH53" i="10"/>
  <c r="AV44" i="10"/>
  <c r="AM80" i="10"/>
  <c r="AI80" i="10"/>
  <c r="AZ56" i="10"/>
  <c r="AT47" i="10"/>
  <c r="AD47" i="10"/>
  <c r="AN44" i="10"/>
  <c r="BA102" i="10"/>
  <c r="AE99" i="10"/>
  <c r="AK96" i="10"/>
  <c r="AC96" i="10"/>
  <c r="AW90" i="10"/>
  <c r="AO90" i="10"/>
  <c r="AG90" i="10"/>
  <c r="AQ87" i="10"/>
  <c r="AI87" i="10"/>
  <c r="AW84" i="10"/>
  <c r="AG84" i="10"/>
  <c r="AY81" i="10"/>
  <c r="AU81" i="10"/>
  <c r="BA72" i="10"/>
  <c r="AE69" i="10"/>
  <c r="AV102" i="10"/>
  <c r="AN102" i="10"/>
  <c r="AD99" i="10"/>
  <c r="BB93" i="10"/>
  <c r="AX93" i="10"/>
  <c r="AT93" i="10"/>
  <c r="AZ90" i="10"/>
  <c r="AJ84" i="10"/>
  <c r="AH81" i="10"/>
  <c r="BB75" i="10"/>
  <c r="AT75" i="10"/>
  <c r="AL75" i="10"/>
  <c r="AD75" i="10"/>
  <c r="AV72" i="10"/>
  <c r="AN72" i="10"/>
  <c r="AD69" i="10"/>
  <c r="AU102" i="10"/>
  <c r="AM102" i="10"/>
  <c r="AY96" i="10"/>
  <c r="AQ96" i="10"/>
  <c r="AA96" i="10"/>
  <c r="AS93" i="10"/>
  <c r="BA87" i="10"/>
  <c r="AA84" i="10"/>
  <c r="AO81" i="10"/>
  <c r="AM78" i="10"/>
  <c r="AE78" i="10"/>
  <c r="BA75" i="10"/>
  <c r="AS75" i="10"/>
  <c r="AK75" i="10"/>
  <c r="AC75" i="10"/>
  <c r="AU72" i="10"/>
  <c r="AM72" i="10"/>
  <c r="AY66" i="10"/>
  <c r="AX90" i="10"/>
  <c r="AP78" i="10"/>
  <c r="AZ69" i="10"/>
  <c r="AJ69" i="10"/>
  <c r="AF69" i="10"/>
  <c r="AQ66" i="10"/>
  <c r="AL66" i="10"/>
  <c r="AC66" i="10"/>
  <c r="AB63" i="10"/>
  <c r="AX60" i="10"/>
  <c r="AP60" i="10"/>
  <c r="AH60" i="10"/>
  <c r="AR57" i="10"/>
  <c r="AN57" i="10"/>
  <c r="AB57" i="10"/>
  <c r="AV51" i="10"/>
  <c r="AF51" i="10"/>
  <c r="AX48" i="10"/>
  <c r="AP48" i="10"/>
  <c r="AZ99" i="10"/>
  <c r="AJ99" i="10"/>
  <c r="AF99" i="10"/>
  <c r="AL96" i="10"/>
  <c r="AN87" i="10"/>
  <c r="AB87" i="10"/>
  <c r="AF81" i="10"/>
  <c r="AX78" i="10"/>
  <c r="AK66" i="10"/>
  <c r="AW60" i="10"/>
  <c r="AO60" i="10"/>
  <c r="AG60" i="10"/>
  <c r="AQ57" i="10"/>
  <c r="AI57" i="10"/>
  <c r="AW54" i="10"/>
  <c r="AG54" i="10"/>
  <c r="AY51" i="10"/>
  <c r="AU51" i="10"/>
  <c r="AB93" i="10"/>
  <c r="AP90" i="10"/>
  <c r="AR87" i="10"/>
  <c r="AR69" i="10"/>
  <c r="AA66" i="10"/>
  <c r="BB63" i="10"/>
  <c r="AX63" i="10"/>
  <c r="AT63" i="10"/>
  <c r="AZ60" i="10"/>
  <c r="AJ54" i="10"/>
  <c r="AH51" i="10"/>
  <c r="BB45" i="10"/>
  <c r="AT45" i="10"/>
  <c r="AL45" i="10"/>
  <c r="AD45" i="10"/>
  <c r="AR99" i="10"/>
  <c r="AS63" i="10"/>
  <c r="AM48" i="10"/>
  <c r="AS45" i="10"/>
  <c r="AC45" i="10"/>
  <c r="AH90" i="10"/>
  <c r="AV81" i="10"/>
  <c r="AE48" i="10"/>
  <c r="AA54" i="10"/>
  <c r="AO51" i="10"/>
  <c r="BA45" i="10"/>
  <c r="AK45" i="10"/>
  <c r="BA57" i="10"/>
  <c r="AU36" i="10"/>
  <c r="AQ36" i="10"/>
  <c r="AM36" i="10"/>
  <c r="AI36" i="10"/>
  <c r="BB36" i="10"/>
  <c r="AX36" i="10"/>
  <c r="AW36" i="10"/>
  <c r="AG36" i="10"/>
  <c r="AC36" i="10"/>
  <c r="AU33" i="10"/>
  <c r="AQ33" i="10"/>
  <c r="AM33" i="10"/>
  <c r="AI33" i="10"/>
  <c r="AA33" i="10"/>
  <c r="AX24" i="10"/>
  <c r="AT24" i="10"/>
  <c r="AH24" i="10"/>
  <c r="BA36" i="10"/>
  <c r="AV36" i="10"/>
  <c r="AP36" i="10"/>
  <c r="AF36" i="10"/>
  <c r="AB36" i="10"/>
  <c r="BB33" i="10"/>
  <c r="AX33" i="10"/>
  <c r="AT33" i="10"/>
  <c r="AP33" i="10"/>
  <c r="AH33" i="10"/>
  <c r="BA24" i="10"/>
  <c r="AO24" i="10"/>
  <c r="AC24" i="10"/>
  <c r="AT36" i="10"/>
  <c r="AO36" i="10"/>
  <c r="AJ36" i="10"/>
  <c r="AA36" i="10"/>
  <c r="BA33" i="10"/>
  <c r="AW33" i="10"/>
  <c r="AO33" i="10"/>
  <c r="AG33" i="10"/>
  <c r="AC33" i="10"/>
  <c r="AV24" i="10"/>
  <c r="AJ24" i="10"/>
  <c r="AF24" i="10"/>
  <c r="AN36" i="10"/>
  <c r="AH36" i="10"/>
  <c r="AV33" i="10"/>
  <c r="AN33" i="10"/>
  <c r="AJ33" i="10"/>
  <c r="AF33" i="10"/>
  <c r="AB33" i="10"/>
  <c r="AQ24" i="10"/>
  <c r="AM24" i="10"/>
  <c r="AA24" i="10"/>
  <c r="W46" i="15"/>
  <c r="W9" i="12"/>
  <c r="W46" i="12"/>
  <c r="AG133" i="10"/>
  <c r="AI135" i="10"/>
  <c r="Q135" i="10"/>
  <c r="S134" i="10"/>
  <c r="Q134" i="10"/>
  <c r="S135" i="10"/>
  <c r="O146" i="10"/>
  <c r="BF95" i="10" l="1"/>
  <c r="BH95" i="10" s="1"/>
  <c r="BF38" i="10"/>
  <c r="BH38" i="10" s="1"/>
  <c r="BF44" i="10"/>
  <c r="BH44" i="10" s="1"/>
  <c r="BF47" i="10"/>
  <c r="BH47" i="10" s="1"/>
  <c r="BF53" i="10"/>
  <c r="BH53" i="10" s="1"/>
  <c r="BF56" i="10"/>
  <c r="BH56" i="10" s="1"/>
  <c r="BF62" i="10"/>
  <c r="BH62" i="10" s="1"/>
  <c r="BF65" i="10"/>
  <c r="BH65" i="10" s="1"/>
  <c r="BF74" i="10"/>
  <c r="BH74" i="10" s="1"/>
  <c r="BF83" i="10"/>
  <c r="BH83" i="10" s="1"/>
  <c r="BF86" i="10"/>
  <c r="BH86" i="10" s="1"/>
  <c r="BF92" i="10"/>
  <c r="BH92" i="10" s="1"/>
  <c r="BF80" i="10"/>
  <c r="BH80" i="10" s="1"/>
  <c r="BF77" i="10"/>
  <c r="BH77" i="10" s="1"/>
  <c r="BF68" i="10"/>
  <c r="BH68" i="10" s="1"/>
  <c r="BF98" i="10"/>
  <c r="BH98" i="10" s="1"/>
  <c r="BF101" i="10"/>
  <c r="BH101" i="10" s="1"/>
  <c r="BF59" i="10"/>
  <c r="BH59" i="10" s="1"/>
  <c r="BF26" i="10"/>
  <c r="BH26" i="10" s="1"/>
  <c r="BF41" i="10"/>
  <c r="BH41" i="10" s="1"/>
  <c r="BF50" i="10"/>
  <c r="BH50" i="10" s="1"/>
  <c r="BF71" i="10"/>
  <c r="BH71" i="10" s="1"/>
  <c r="BF89" i="10"/>
  <c r="BH89" i="10" s="1"/>
  <c r="BF36" i="10"/>
  <c r="BH36" i="10" s="1"/>
  <c r="BF30" i="10"/>
  <c r="BH30" i="10" s="1"/>
  <c r="BF33" i="10"/>
  <c r="BH33" i="10" s="1"/>
  <c r="AW102" i="10"/>
  <c r="AS102" i="10"/>
  <c r="AO102" i="10"/>
  <c r="AG102" i="10"/>
  <c r="AU99" i="10"/>
  <c r="AM99" i="10"/>
  <c r="BA96" i="10"/>
  <c r="AS96" i="10"/>
  <c r="AY93" i="10"/>
  <c r="AQ93" i="10"/>
  <c r="BA90" i="10"/>
  <c r="AK90" i="10"/>
  <c r="AU87" i="10"/>
  <c r="AE87" i="10"/>
  <c r="AO84" i="10"/>
  <c r="AM81" i="10"/>
  <c r="AI81" i="10"/>
  <c r="AE81" i="10"/>
  <c r="AA81" i="10"/>
  <c r="AW78" i="10"/>
  <c r="AO78" i="10"/>
  <c r="AG78" i="10"/>
  <c r="AW72" i="10"/>
  <c r="AS72" i="10"/>
  <c r="AO72" i="10"/>
  <c r="AG72" i="10"/>
  <c r="AU69" i="10"/>
  <c r="AM69" i="10"/>
  <c r="AF102" i="10"/>
  <c r="BB99" i="10"/>
  <c r="AT99" i="10"/>
  <c r="AL99" i="10"/>
  <c r="AZ96" i="10"/>
  <c r="AN96" i="10"/>
  <c r="AJ96" i="10"/>
  <c r="AP93" i="10"/>
  <c r="AH93" i="10"/>
  <c r="AD93" i="10"/>
  <c r="AR90" i="10"/>
  <c r="AJ90" i="10"/>
  <c r="AB90" i="10"/>
  <c r="AX87" i="10"/>
  <c r="AV84" i="10"/>
  <c r="AR84" i="10"/>
  <c r="AB84" i="10"/>
  <c r="AX81" i="10"/>
  <c r="AP81" i="10"/>
  <c r="AF72" i="10"/>
  <c r="BB69" i="10"/>
  <c r="AT69" i="10"/>
  <c r="AL69" i="10"/>
  <c r="AZ66" i="10"/>
  <c r="AN66" i="10"/>
  <c r="AJ66" i="10"/>
  <c r="AY102" i="10"/>
  <c r="AQ102" i="10"/>
  <c r="AI102" i="10"/>
  <c r="AA102" i="10"/>
  <c r="AC99" i="10"/>
  <c r="AI96" i="10"/>
  <c r="AE96" i="10"/>
  <c r="AK93" i="10"/>
  <c r="AC93" i="10"/>
  <c r="AA90" i="10"/>
  <c r="AW87" i="10"/>
  <c r="AS87" i="10"/>
  <c r="AK87" i="10"/>
  <c r="AC87" i="10"/>
  <c r="AY84" i="10"/>
  <c r="AQ84" i="10"/>
  <c r="AI84" i="10"/>
  <c r="AO75" i="10"/>
  <c r="AY72" i="10"/>
  <c r="AQ72" i="10"/>
  <c r="AI72" i="10"/>
  <c r="AA72" i="10"/>
  <c r="AC69" i="10"/>
  <c r="AT96" i="10"/>
  <c r="AR93" i="10"/>
  <c r="AJ87" i="10"/>
  <c r="AT78" i="10"/>
  <c r="AD78" i="10"/>
  <c r="AF75" i="10"/>
  <c r="AL72" i="10"/>
  <c r="AV69" i="10"/>
  <c r="BA66" i="10"/>
  <c r="AR63" i="10"/>
  <c r="AJ63" i="10"/>
  <c r="BB60" i="10"/>
  <c r="AZ57" i="10"/>
  <c r="AJ57" i="10"/>
  <c r="AF57" i="10"/>
  <c r="AH54" i="10"/>
  <c r="BB48" i="10"/>
  <c r="AT48" i="10"/>
  <c r="AL48" i="10"/>
  <c r="AH48" i="10"/>
  <c r="AD48" i="10"/>
  <c r="AV45" i="10"/>
  <c r="AN45" i="10"/>
  <c r="AF45" i="10"/>
  <c r="AL102" i="10"/>
  <c r="AV99" i="10"/>
  <c r="AJ93" i="10"/>
  <c r="AH84" i="10"/>
  <c r="BB78" i="10"/>
  <c r="AV75" i="10"/>
  <c r="AD72" i="10"/>
  <c r="AB69" i="10"/>
  <c r="AT66" i="10"/>
  <c r="AY63" i="10"/>
  <c r="AQ63" i="10"/>
  <c r="BA60" i="10"/>
  <c r="AK60" i="10"/>
  <c r="AU57" i="10"/>
  <c r="AE57" i="10"/>
  <c r="AO54" i="10"/>
  <c r="AM51" i="10"/>
  <c r="AI51" i="10"/>
  <c r="AE51" i="10"/>
  <c r="AA51" i="10"/>
  <c r="AW48" i="10"/>
  <c r="AO48" i="10"/>
  <c r="AG48" i="10"/>
  <c r="AD102" i="10"/>
  <c r="AB99" i="10"/>
  <c r="BB90" i="10"/>
  <c r="AZ87" i="10"/>
  <c r="AL78" i="10"/>
  <c r="AH78" i="10"/>
  <c r="AN75" i="10"/>
  <c r="AS66" i="10"/>
  <c r="AI66" i="10"/>
  <c r="AE66" i="10"/>
  <c r="AP63" i="10"/>
  <c r="AH63" i="10"/>
  <c r="AD63" i="10"/>
  <c r="AR60" i="10"/>
  <c r="AJ60" i="10"/>
  <c r="AB60" i="10"/>
  <c r="AX57" i="10"/>
  <c r="AV54" i="10"/>
  <c r="AR54" i="10"/>
  <c r="AB54" i="10"/>
  <c r="AX51" i="10"/>
  <c r="AP51" i="10"/>
  <c r="AS57" i="10"/>
  <c r="AO45" i="10"/>
  <c r="AK63" i="10"/>
  <c r="AA60" i="10"/>
  <c r="AW57" i="10"/>
  <c r="AK57" i="10"/>
  <c r="AC57" i="10"/>
  <c r="AI54" i="10"/>
  <c r="AC63" i="10"/>
  <c r="AY54" i="10"/>
  <c r="AF87" i="10"/>
  <c r="AQ54" i="10"/>
  <c r="BB39" i="10"/>
  <c r="AX39" i="10"/>
  <c r="AS39" i="10"/>
  <c r="AN39" i="10"/>
  <c r="AJ39" i="10"/>
  <c r="AQ39" i="10"/>
  <c r="AL39" i="10"/>
  <c r="BA39" i="10"/>
  <c r="AR39" i="10"/>
  <c r="AM39" i="10"/>
  <c r="AZ39" i="10"/>
  <c r="AY39" i="10"/>
  <c r="AT39" i="10"/>
  <c r="AK39" i="10"/>
  <c r="AU39" i="10"/>
  <c r="BA42" i="10"/>
  <c r="AW42" i="10"/>
  <c r="AO42" i="10"/>
  <c r="AG42" i="10"/>
  <c r="AC42" i="10"/>
  <c r="AD39" i="10"/>
  <c r="AV42" i="10"/>
  <c r="AN42" i="10"/>
  <c r="AJ42" i="10"/>
  <c r="AF42" i="10"/>
  <c r="AB42" i="10"/>
  <c r="AG39" i="10"/>
  <c r="AC39" i="10"/>
  <c r="BB42" i="10"/>
  <c r="AU42" i="10"/>
  <c r="AQ42" i="10"/>
  <c r="AU27" i="10"/>
  <c r="AQ27" i="10"/>
  <c r="AM27" i="10"/>
  <c r="AI27" i="10"/>
  <c r="AA27" i="10"/>
  <c r="AB21" i="10"/>
  <c r="AF21" i="10"/>
  <c r="AJ21" i="10"/>
  <c r="AN21" i="10"/>
  <c r="AV21" i="10"/>
  <c r="AT42" i="10"/>
  <c r="AP42" i="10"/>
  <c r="AI42" i="10"/>
  <c r="AA42" i="10"/>
  <c r="BB27" i="10"/>
  <c r="AX27" i="10"/>
  <c r="AT27" i="10"/>
  <c r="AP27" i="10"/>
  <c r="AH27" i="10"/>
  <c r="AC21" i="10"/>
  <c r="AG21" i="10"/>
  <c r="AM42" i="10"/>
  <c r="AH42" i="10"/>
  <c r="AF39" i="10"/>
  <c r="BA27" i="10"/>
  <c r="AW27" i="10"/>
  <c r="AO27" i="10"/>
  <c r="AG27" i="10"/>
  <c r="AC27" i="10"/>
  <c r="AH21" i="10"/>
  <c r="AP21" i="10"/>
  <c r="AT21" i="10"/>
  <c r="AX21" i="10"/>
  <c r="BB21" i="10"/>
  <c r="AA21" i="10"/>
  <c r="AX42" i="10"/>
  <c r="AE39" i="10"/>
  <c r="AV27" i="10"/>
  <c r="AN27" i="10"/>
  <c r="AJ27" i="10"/>
  <c r="AF27" i="10"/>
  <c r="AB27" i="10"/>
  <c r="AI21" i="10"/>
  <c r="AM21" i="10"/>
  <c r="AQ21" i="10"/>
  <c r="AU21" i="10"/>
  <c r="AW21" i="10"/>
  <c r="AO21" i="10"/>
  <c r="BA21" i="10"/>
  <c r="BF57" i="10" l="1"/>
  <c r="BH57" i="10" s="1"/>
  <c r="BF45" i="10"/>
  <c r="BH45" i="10" s="1"/>
  <c r="BF96" i="10"/>
  <c r="BH96" i="10" s="1"/>
  <c r="BF84" i="10"/>
  <c r="BH84" i="10" s="1"/>
  <c r="BF54" i="10"/>
  <c r="BH54" i="10" s="1"/>
  <c r="BF87" i="10"/>
  <c r="BH87" i="10" s="1"/>
  <c r="BF90" i="10"/>
  <c r="BH90" i="10" s="1"/>
  <c r="BF63" i="10"/>
  <c r="BH63" i="10" s="1"/>
  <c r="BF75" i="10"/>
  <c r="BH75" i="10" s="1"/>
  <c r="BF93" i="10"/>
  <c r="BH93" i="10" s="1"/>
  <c r="BF66" i="10"/>
  <c r="BH66" i="10" s="1"/>
  <c r="BF42" i="10"/>
  <c r="BH42" i="10" s="1"/>
  <c r="BF81" i="10"/>
  <c r="BH81" i="10" s="1"/>
  <c r="BF72" i="10"/>
  <c r="BH72" i="10" s="1"/>
  <c r="BF27" i="10"/>
  <c r="BH27" i="10" s="1"/>
  <c r="BF39" i="10"/>
  <c r="BH39" i="10" s="1"/>
  <c r="BF60" i="10"/>
  <c r="BH60" i="10" s="1"/>
  <c r="BF99" i="10"/>
  <c r="BH99" i="10" s="1"/>
  <c r="BF48" i="10"/>
  <c r="BH48" i="10" s="1"/>
  <c r="BF78" i="10"/>
  <c r="BH78" i="10" s="1"/>
  <c r="BF102" i="10"/>
  <c r="BH102" i="10" s="1"/>
  <c r="BF51" i="10"/>
  <c r="BH51" i="10" s="1"/>
  <c r="BF69" i="10"/>
  <c r="BH69" i="10" s="1"/>
  <c r="B23" i="10"/>
  <c r="B26" i="10" s="1"/>
  <c r="B29" i="10" s="1"/>
  <c r="B32" i="10" s="1"/>
  <c r="B35" i="10" s="1"/>
  <c r="B38" i="10" s="1"/>
  <c r="B41" i="10" s="1"/>
  <c r="B44" i="10" s="1"/>
  <c r="B47" i="10" s="1"/>
  <c r="B50" i="10" s="1"/>
  <c r="AJ2" i="10"/>
  <c r="BB17" i="10" s="1"/>
  <c r="BB18" i="10" s="1"/>
  <c r="B53" i="10" l="1"/>
  <c r="B56" i="10" s="1"/>
  <c r="B59" i="10" s="1"/>
  <c r="B62" i="10" s="1"/>
  <c r="B65" i="10" s="1"/>
  <c r="B68" i="10" s="1"/>
  <c r="B71" i="10" s="1"/>
  <c r="B74" i="10" s="1"/>
  <c r="B77" i="10" s="1"/>
  <c r="B80" i="10" s="1"/>
  <c r="B83" i="10" s="1"/>
  <c r="B86" i="10" s="1"/>
  <c r="B89" i="10" s="1"/>
  <c r="B92" i="10" s="1"/>
  <c r="B95" i="10" s="1"/>
  <c r="B98" i="10" s="1"/>
  <c r="B101" i="10" s="1"/>
  <c r="B104" i="10" s="1"/>
  <c r="B107" i="10" s="1"/>
  <c r="B110" i="10" s="1"/>
  <c r="B113" i="10" s="1"/>
  <c r="B116" i="10" s="1"/>
  <c r="B119" i="10" s="1"/>
  <c r="B122" i="10" s="1"/>
  <c r="B125" i="10" s="1"/>
  <c r="BI7" i="10"/>
  <c r="AI17" i="10"/>
  <c r="AI18" i="10" s="1"/>
  <c r="AA17" i="10"/>
  <c r="AA18" i="10" s="1"/>
  <c r="AQ17" i="10"/>
  <c r="AQ18" i="10" s="1"/>
  <c r="AY17" i="10"/>
  <c r="AY18" i="10" s="1"/>
  <c r="AM17" i="10"/>
  <c r="AM18" i="10" s="1"/>
  <c r="AE17" i="10"/>
  <c r="AE18" i="10" s="1"/>
  <c r="AU17" i="10"/>
  <c r="AU18" i="10" s="1"/>
  <c r="AE146" i="10"/>
  <c r="BC16" i="10"/>
  <c r="BC17" i="10" s="1"/>
  <c r="BC18" i="10" s="1"/>
  <c r="AB17" i="10"/>
  <c r="AB18" i="10" s="1"/>
  <c r="AF17" i="10"/>
  <c r="AF18" i="10" s="1"/>
  <c r="AJ17" i="10"/>
  <c r="AJ18" i="10" s="1"/>
  <c r="AN17" i="10"/>
  <c r="AN18" i="10" s="1"/>
  <c r="AR17" i="10"/>
  <c r="AR18" i="10" s="1"/>
  <c r="AV17" i="10"/>
  <c r="AV18" i="10" s="1"/>
  <c r="AZ17" i="10"/>
  <c r="AZ18" i="10" s="1"/>
  <c r="BD16" i="10"/>
  <c r="BD17" i="10" s="1"/>
  <c r="BD18" i="10" s="1"/>
  <c r="AC17" i="10"/>
  <c r="AC18" i="10" s="1"/>
  <c r="AG17" i="10"/>
  <c r="AG18" i="10" s="1"/>
  <c r="AK17" i="10"/>
  <c r="AK18" i="10" s="1"/>
  <c r="AO17" i="10"/>
  <c r="AO18" i="10" s="1"/>
  <c r="AS17" i="10"/>
  <c r="AS18" i="10" s="1"/>
  <c r="AW17" i="10"/>
  <c r="AW18" i="10" s="1"/>
  <c r="BA17" i="10"/>
  <c r="BA18" i="10" s="1"/>
  <c r="BE16" i="10"/>
  <c r="BE17" i="10" s="1"/>
  <c r="BE18" i="10" s="1"/>
  <c r="AD17" i="10"/>
  <c r="AD18" i="10" s="1"/>
  <c r="AH17" i="10"/>
  <c r="AH18" i="10" s="1"/>
  <c r="AL17" i="10"/>
  <c r="AL18" i="10" s="1"/>
  <c r="AP17" i="10"/>
  <c r="AP18" i="10" s="1"/>
  <c r="AT17" i="10"/>
  <c r="AT18" i="10" s="1"/>
  <c r="AX17" i="10"/>
  <c r="AX18" i="10" s="1"/>
  <c r="O141" i="10"/>
  <c r="Y141" i="10" l="1"/>
  <c r="K47" i="5"/>
  <c r="U47" i="5"/>
  <c r="S47" i="5"/>
  <c r="Q47" i="5"/>
  <c r="W47" i="5" s="1"/>
  <c r="T146" i="10" l="1"/>
  <c r="Y146" i="10" s="1"/>
  <c r="AU132" i="10" s="1"/>
  <c r="U40" i="5"/>
  <c r="S40" i="5"/>
  <c r="Q40" i="5"/>
  <c r="W40" i="5" s="1"/>
  <c r="K40" i="5"/>
  <c r="U38" i="5" l="1"/>
  <c r="U39" i="5"/>
  <c r="U41" i="5"/>
  <c r="U42" i="5"/>
  <c r="U43" i="5"/>
  <c r="U44" i="5"/>
  <c r="U45" i="5"/>
  <c r="U46" i="5"/>
  <c r="K39" i="5"/>
  <c r="K41" i="5"/>
  <c r="K42" i="5"/>
  <c r="K43" i="5"/>
  <c r="K44" i="5"/>
  <c r="K45" i="5"/>
  <c r="K38" i="5"/>
  <c r="K9" i="5"/>
  <c r="K10" i="5"/>
  <c r="K11" i="5"/>
  <c r="K12" i="5"/>
  <c r="K13" i="5"/>
  <c r="K14" i="5"/>
  <c r="K15" i="5"/>
  <c r="K16" i="5"/>
  <c r="K17" i="5"/>
  <c r="K18" i="5"/>
  <c r="K19" i="5"/>
  <c r="K20" i="5"/>
  <c r="K21" i="5"/>
  <c r="K8" i="5"/>
  <c r="S46" i="5"/>
  <c r="Q46" i="5"/>
  <c r="S45" i="5"/>
  <c r="Q45" i="5"/>
  <c r="S44" i="5"/>
  <c r="Q44" i="5"/>
  <c r="W44" i="5" s="1"/>
  <c r="S43" i="5"/>
  <c r="Q43" i="5"/>
  <c r="W43" i="5" s="1"/>
  <c r="S42" i="5"/>
  <c r="Q42" i="5"/>
  <c r="W42" i="5" s="1"/>
  <c r="S41" i="5"/>
  <c r="Q41" i="5"/>
  <c r="W41" i="5" s="1"/>
  <c r="S39" i="5"/>
  <c r="Q39" i="5"/>
  <c r="W39" i="5" s="1"/>
  <c r="S38" i="5"/>
  <c r="Q38" i="5"/>
  <c r="W38" i="5" s="1"/>
  <c r="S21" i="5"/>
  <c r="Q21" i="5"/>
  <c r="W21" i="5" s="1"/>
  <c r="Y21" i="5" s="1"/>
  <c r="S20" i="5"/>
  <c r="Q20" i="5"/>
  <c r="S19" i="5"/>
  <c r="Q19" i="5"/>
  <c r="S18" i="5"/>
  <c r="Q18" i="5"/>
  <c r="S17" i="5"/>
  <c r="Q17" i="5"/>
  <c r="S16" i="5"/>
  <c r="Q16" i="5"/>
  <c r="S15" i="5"/>
  <c r="Q15" i="5"/>
  <c r="S14" i="5"/>
  <c r="Q14" i="5"/>
  <c r="S13" i="5"/>
  <c r="Q13" i="5"/>
  <c r="S12" i="5"/>
  <c r="Q12" i="5"/>
  <c r="S11" i="5"/>
  <c r="Q11" i="5"/>
  <c r="S10" i="5"/>
  <c r="Q10" i="5"/>
  <c r="S9" i="5"/>
  <c r="Q9" i="5"/>
  <c r="S8" i="5"/>
  <c r="Q8" i="5"/>
  <c r="W13" i="5" l="1"/>
  <c r="Y13" i="5" s="1"/>
  <c r="W16" i="5"/>
  <c r="Y16" i="5" s="1"/>
  <c r="W18" i="5"/>
  <c r="Y18" i="5" s="1"/>
  <c r="W11" i="5"/>
  <c r="Y11" i="5" s="1"/>
  <c r="W45" i="5"/>
  <c r="W9" i="5"/>
  <c r="Y9" i="5" s="1"/>
  <c r="W15" i="5"/>
  <c r="Y15" i="5" s="1"/>
  <c r="W17" i="5"/>
  <c r="Y17" i="5" s="1"/>
  <c r="W19" i="5"/>
  <c r="Y19" i="5" s="1"/>
  <c r="W12" i="5"/>
  <c r="Y12" i="5" s="1"/>
  <c r="W20" i="5"/>
  <c r="Y20" i="5" s="1"/>
  <c r="W14" i="5"/>
  <c r="Y14" i="5" s="1"/>
  <c r="W10" i="5"/>
  <c r="Y10" i="5" s="1"/>
  <c r="W8" i="5"/>
  <c r="Y8" i="5" s="1"/>
  <c r="AL101" i="11" l="1"/>
  <c r="AD101" i="11"/>
  <c r="AU98" i="11"/>
  <c r="AM98" i="11"/>
  <c r="AZ95" i="11"/>
  <c r="AN95" i="11"/>
  <c r="AJ95" i="11"/>
  <c r="AW92" i="11"/>
  <c r="AS92" i="11"/>
  <c r="AK92" i="11"/>
  <c r="AC92" i="11"/>
  <c r="AH89" i="11"/>
  <c r="AY86" i="11"/>
  <c r="AQ86" i="11"/>
  <c r="AI86" i="11"/>
  <c r="AV83" i="11"/>
  <c r="AR83" i="11"/>
  <c r="AB83" i="11"/>
  <c r="AF101" i="11"/>
  <c r="AC98" i="11"/>
  <c r="AT95" i="11"/>
  <c r="AU92" i="11"/>
  <c r="AE92" i="11"/>
  <c r="AV89" i="11"/>
  <c r="AR89" i="11"/>
  <c r="AB89" i="11"/>
  <c r="AO86" i="11"/>
  <c r="AH83" i="11"/>
  <c r="AQ101" i="11"/>
  <c r="AG101" i="11"/>
  <c r="AA101" i="11"/>
  <c r="AT98" i="11"/>
  <c r="BA95" i="11"/>
  <c r="AX92" i="11"/>
  <c r="AF92" i="11"/>
  <c r="AI89" i="11"/>
  <c r="AV86" i="11"/>
  <c r="AR86" i="11"/>
  <c r="AB86" i="11"/>
  <c r="AY83" i="11"/>
  <c r="AO83" i="11"/>
  <c r="AM80" i="11"/>
  <c r="AI80" i="11"/>
  <c r="AE80" i="11"/>
  <c r="AA80" i="11"/>
  <c r="AO74" i="11"/>
  <c r="AL71" i="11"/>
  <c r="AD71" i="11"/>
  <c r="AU68" i="11"/>
  <c r="AM68" i="11"/>
  <c r="AZ65" i="11"/>
  <c r="AN65" i="11"/>
  <c r="AJ65" i="11"/>
  <c r="AK62" i="11"/>
  <c r="AC62" i="11"/>
  <c r="BB59" i="11"/>
  <c r="AU56" i="11"/>
  <c r="AE56" i="11"/>
  <c r="AV53" i="11"/>
  <c r="AR53" i="11"/>
  <c r="AB53" i="11"/>
  <c r="AW47" i="11"/>
  <c r="AO47" i="11"/>
  <c r="AG47" i="11"/>
  <c r="AY101" i="11"/>
  <c r="BB98" i="11"/>
  <c r="AO101" i="11"/>
  <c r="AI101" i="11"/>
  <c r="AL98" i="11"/>
  <c r="AS95" i="11"/>
  <c r="AI83" i="11"/>
  <c r="AW77" i="11"/>
  <c r="AO77" i="11"/>
  <c r="AG77" i="11"/>
  <c r="AV74" i="11"/>
  <c r="AW71" i="11"/>
  <c r="AS71" i="11"/>
  <c r="AO71" i="11"/>
  <c r="AF71" i="11"/>
  <c r="AA71" i="11"/>
  <c r="AV68" i="11"/>
  <c r="AL68" i="11"/>
  <c r="AC68" i="11"/>
  <c r="AS65" i="11"/>
  <c r="AI65" i="11"/>
  <c r="AE65" i="11"/>
  <c r="AR62" i="11"/>
  <c r="AK59" i="11"/>
  <c r="AB59" i="11"/>
  <c r="AW56" i="11"/>
  <c r="AC56" i="11"/>
  <c r="AY53" i="11"/>
  <c r="AO53" i="11"/>
  <c r="AM50" i="11"/>
  <c r="AI50" i="11"/>
  <c r="AT47" i="11"/>
  <c r="AO44" i="11"/>
  <c r="AF44" i="11"/>
  <c r="AS101" i="11"/>
  <c r="AV98" i="11"/>
  <c r="AI95" i="11"/>
  <c r="AE95" i="11"/>
  <c r="AZ92" i="11"/>
  <c r="AY89" i="11"/>
  <c r="AO89" i="11"/>
  <c r="AP80" i="11"/>
  <c r="AF74" i="11"/>
  <c r="AI71" i="11"/>
  <c r="AT68" i="11"/>
  <c r="AB68" i="11"/>
  <c r="BA65" i="11"/>
  <c r="AQ62" i="11"/>
  <c r="AH62" i="11"/>
  <c r="AD62" i="11"/>
  <c r="AJ59" i="11"/>
  <c r="AA59" i="11"/>
  <c r="AZ56" i="11"/>
  <c r="AI53" i="11"/>
  <c r="AP50" i="11"/>
  <c r="BB47" i="11"/>
  <c r="AB98" i="11"/>
  <c r="AH86" i="11"/>
  <c r="AQ83" i="11"/>
  <c r="AX80" i="11"/>
  <c r="AN74" i="11"/>
  <c r="AY71" i="11"/>
  <c r="AQ71" i="11"/>
  <c r="BB68" i="11"/>
  <c r="AY62" i="11"/>
  <c r="AP62" i="11"/>
  <c r="BA59" i="11"/>
  <c r="AR59" i="11"/>
  <c r="AK56" i="11"/>
  <c r="AF56" i="11"/>
  <c r="AQ53" i="11"/>
  <c r="AH53" i="11"/>
  <c r="AJ62" i="11"/>
  <c r="AJ56" i="11"/>
  <c r="AT77" i="11"/>
  <c r="AD77" i="11"/>
  <c r="AT65" i="11"/>
  <c r="AV44" i="11"/>
  <c r="AW101" i="11"/>
  <c r="AQ89" i="11"/>
  <c r="BB77" i="11"/>
  <c r="AG71" i="11"/>
  <c r="AS56" i="11"/>
  <c r="AD47" i="11"/>
  <c r="BF47" i="11" s="1"/>
  <c r="BH47" i="11" s="1"/>
  <c r="AN44" i="11"/>
  <c r="AJ92" i="11"/>
  <c r="AX56" i="11"/>
  <c r="AX50" i="11"/>
  <c r="AL77" i="11"/>
  <c r="AH77" i="11"/>
  <c r="AE50" i="11"/>
  <c r="AA50" i="11"/>
  <c r="AL47" i="11"/>
  <c r="AH47" i="11"/>
  <c r="BA30" i="11"/>
  <c r="AW30" i="11"/>
  <c r="AO30" i="11"/>
  <c r="AG30" i="11"/>
  <c r="AC30" i="11"/>
  <c r="BB30" i="11"/>
  <c r="AV30" i="11"/>
  <c r="AM30" i="11"/>
  <c r="AI30" i="11"/>
  <c r="AX30" i="11"/>
  <c r="AU30" i="11"/>
  <c r="AQ30" i="11"/>
  <c r="AH30" i="11"/>
  <c r="AB30" i="11"/>
  <c r="AN30" i="11"/>
  <c r="AT30" i="11"/>
  <c r="AP30" i="11"/>
  <c r="AF30" i="11"/>
  <c r="AA30" i="11"/>
  <c r="AJ30" i="11"/>
  <c r="AE98" i="11"/>
  <c r="BA92" i="11"/>
  <c r="AA86" i="11"/>
  <c r="AJ83" i="11"/>
  <c r="AV101" i="11"/>
  <c r="AN101" i="11"/>
  <c r="AL95" i="11"/>
  <c r="AQ92" i="11"/>
  <c r="AI92" i="11"/>
  <c r="AJ89" i="11"/>
  <c r="AW86" i="11"/>
  <c r="AG86" i="11"/>
  <c r="AU101" i="11"/>
  <c r="AQ95" i="11"/>
  <c r="AK95" i="11"/>
  <c r="AY80" i="11"/>
  <c r="AU80" i="11"/>
  <c r="BA74" i="11"/>
  <c r="AS74" i="11"/>
  <c r="AK74" i="11"/>
  <c r="AC74" i="11"/>
  <c r="AE68" i="11"/>
  <c r="AS62" i="11"/>
  <c r="AX59" i="11"/>
  <c r="AP59" i="11"/>
  <c r="AH59" i="11"/>
  <c r="AQ56" i="11"/>
  <c r="AI56" i="11"/>
  <c r="AJ53" i="11"/>
  <c r="AV50" i="11"/>
  <c r="AF50" i="11"/>
  <c r="BB44" i="11"/>
  <c r="AT44" i="11"/>
  <c r="AL44" i="11"/>
  <c r="AD44" i="11"/>
  <c r="AJ98" i="11"/>
  <c r="AF98" i="11"/>
  <c r="AY95" i="11"/>
  <c r="BA101" i="11"/>
  <c r="AN92" i="11"/>
  <c r="AV80" i="11"/>
  <c r="AL74" i="11"/>
  <c r="BA71" i="11"/>
  <c r="AZ68" i="11"/>
  <c r="AA65" i="11"/>
  <c r="AO59" i="11"/>
  <c r="BA56" i="11"/>
  <c r="AR56" i="11"/>
  <c r="AA53" i="11"/>
  <c r="AU50" i="11"/>
  <c r="AP47" i="11"/>
  <c r="AS44" i="11"/>
  <c r="AM101" i="11"/>
  <c r="AZ98" i="11"/>
  <c r="AD98" i="11"/>
  <c r="AA95" i="11"/>
  <c r="AR92" i="11"/>
  <c r="AJ86" i="11"/>
  <c r="AG83" i="11"/>
  <c r="AF80" i="11"/>
  <c r="AV71" i="11"/>
  <c r="AN71" i="11"/>
  <c r="AW59" i="11"/>
  <c r="AB56" i="11"/>
  <c r="AY50" i="11"/>
  <c r="AH50" i="11"/>
  <c r="AX47" i="11"/>
  <c r="AE47" i="11"/>
  <c r="AG89" i="11"/>
  <c r="AW83" i="11"/>
  <c r="AA83" i="11"/>
  <c r="AO80" i="11"/>
  <c r="AM77" i="11"/>
  <c r="AE77" i="11"/>
  <c r="AT74" i="11"/>
  <c r="AU71" i="11"/>
  <c r="AM71" i="11"/>
  <c r="AJ68" i="11"/>
  <c r="AF68" i="11"/>
  <c r="AY65" i="11"/>
  <c r="AQ65" i="11"/>
  <c r="AL65" i="11"/>
  <c r="AC65" i="11"/>
  <c r="AB62" i="11"/>
  <c r="AW53" i="11"/>
  <c r="AA89" i="11"/>
  <c r="BF89" i="11" s="1"/>
  <c r="BH89" i="11" s="1"/>
  <c r="AH80" i="11"/>
  <c r="AD68" i="11"/>
  <c r="BB62" i="11"/>
  <c r="AZ59" i="11"/>
  <c r="AG53" i="11"/>
  <c r="AP77" i="11"/>
  <c r="AD74" i="11"/>
  <c r="AN56" i="11"/>
  <c r="AO50" i="11"/>
  <c r="AC95" i="11"/>
  <c r="AW89" i="11"/>
  <c r="AX77" i="11"/>
  <c r="BB74" i="11"/>
  <c r="AK65" i="11"/>
  <c r="AC44" i="11"/>
  <c r="AB92" i="11"/>
  <c r="BF92" i="11" s="1"/>
  <c r="BH92" i="11" s="1"/>
  <c r="AG59" i="11"/>
  <c r="AR98" i="11"/>
  <c r="AX62" i="11"/>
  <c r="AT62" i="11"/>
  <c r="AM47" i="11"/>
  <c r="BA44" i="11"/>
  <c r="AR68" i="11"/>
  <c r="AK44" i="11"/>
  <c r="AU35" i="11"/>
  <c r="AQ35" i="11"/>
  <c r="AM35" i="11"/>
  <c r="AI35" i="11"/>
  <c r="AA35" i="11"/>
  <c r="BB35" i="11"/>
  <c r="AX35" i="11"/>
  <c r="AT35" i="11"/>
  <c r="AP35" i="11"/>
  <c r="AH35" i="11"/>
  <c r="AU32" i="11"/>
  <c r="AQ32" i="11"/>
  <c r="AM32" i="11"/>
  <c r="AI32" i="11"/>
  <c r="AA32" i="11"/>
  <c r="BA35" i="11"/>
  <c r="AV35" i="11"/>
  <c r="AN35" i="11"/>
  <c r="AG35" i="11"/>
  <c r="AC35" i="11"/>
  <c r="BA32" i="11"/>
  <c r="AW32" i="11"/>
  <c r="AG32" i="11"/>
  <c r="AC32" i="11"/>
  <c r="AV23" i="11"/>
  <c r="AJ23" i="11"/>
  <c r="AF23" i="11"/>
  <c r="AH23" i="11"/>
  <c r="AO35" i="11"/>
  <c r="AX32" i="11"/>
  <c r="AH32" i="11"/>
  <c r="AO23" i="11"/>
  <c r="AF35" i="11"/>
  <c r="AB35" i="11"/>
  <c r="AV32" i="11"/>
  <c r="AP32" i="11"/>
  <c r="AF32" i="11"/>
  <c r="AB32" i="11"/>
  <c r="AQ23" i="11"/>
  <c r="AM23" i="11"/>
  <c r="AA23" i="11"/>
  <c r="AT23" i="11"/>
  <c r="AJ35" i="11"/>
  <c r="BB32" i="11"/>
  <c r="AN32" i="11"/>
  <c r="AT32" i="11"/>
  <c r="AO32" i="11"/>
  <c r="AJ32" i="11"/>
  <c r="AX23" i="11"/>
  <c r="AW35" i="11"/>
  <c r="BA23" i="11"/>
  <c r="AC23" i="11"/>
  <c r="AU41" i="11"/>
  <c r="AQ41" i="11"/>
  <c r="AM41" i="11"/>
  <c r="AI41" i="11"/>
  <c r="AA41" i="11"/>
  <c r="AZ38" i="11"/>
  <c r="AR38" i="11"/>
  <c r="AN38" i="11"/>
  <c r="AJ38" i="11"/>
  <c r="AF38" i="11"/>
  <c r="BB41" i="11"/>
  <c r="AX41" i="11"/>
  <c r="AN41" i="11"/>
  <c r="AH41" i="11"/>
  <c r="BA38" i="11"/>
  <c r="AQ38" i="11"/>
  <c r="AL38" i="11"/>
  <c r="AG38" i="11"/>
  <c r="BA41" i="11"/>
  <c r="AW41" i="11"/>
  <c r="AG41" i="11"/>
  <c r="AC41" i="11"/>
  <c r="AY38" i="11"/>
  <c r="AU38" i="11"/>
  <c r="AK38" i="11"/>
  <c r="AE38" i="11"/>
  <c r="BA26" i="11"/>
  <c r="AW26" i="11"/>
  <c r="AO26" i="11"/>
  <c r="AT41" i="11"/>
  <c r="AO41" i="11"/>
  <c r="AF41" i="11"/>
  <c r="BB26" i="11"/>
  <c r="AV26" i="11"/>
  <c r="AM26" i="11"/>
  <c r="AI26" i="11"/>
  <c r="AA26" i="11"/>
  <c r="BA20" i="11"/>
  <c r="AW20" i="11"/>
  <c r="AO20" i="11"/>
  <c r="AG20" i="11"/>
  <c r="AC20" i="11"/>
  <c r="AJ20" i="11"/>
  <c r="AB20" i="11"/>
  <c r="AQ20" i="11"/>
  <c r="AP41" i="11"/>
  <c r="AS38" i="11"/>
  <c r="AJ26" i="11"/>
  <c r="AB26" i="11"/>
  <c r="AX20" i="11"/>
  <c r="AH20" i="11"/>
  <c r="AD38" i="11"/>
  <c r="AU26" i="11"/>
  <c r="AQ26" i="11"/>
  <c r="AH26" i="11"/>
  <c r="AV20" i="11"/>
  <c r="AN20" i="11"/>
  <c r="AF20" i="11"/>
  <c r="AP26" i="11"/>
  <c r="AC26" i="11"/>
  <c r="AU20" i="11"/>
  <c r="AM20" i="11"/>
  <c r="AA20" i="11"/>
  <c r="AJ41" i="11"/>
  <c r="AN26" i="11"/>
  <c r="BB20" i="11"/>
  <c r="BB38" i="11"/>
  <c r="AT38" i="11"/>
  <c r="AM38" i="11"/>
  <c r="AC38" i="11"/>
  <c r="AT26" i="11"/>
  <c r="AG26" i="11"/>
  <c r="AI20" i="11"/>
  <c r="AV41" i="11"/>
  <c r="AB41" i="11"/>
  <c r="AX38" i="11"/>
  <c r="AX26" i="11"/>
  <c r="AF26" i="11"/>
  <c r="AT20" i="11"/>
  <c r="AP20" i="11"/>
  <c r="AV29" i="11"/>
  <c r="AN29" i="11"/>
  <c r="AJ29" i="11"/>
  <c r="AF29" i="11"/>
  <c r="AB29" i="11"/>
  <c r="AU29" i="11"/>
  <c r="AQ29" i="11"/>
  <c r="AG29" i="11"/>
  <c r="AA29" i="11"/>
  <c r="AW29" i="11"/>
  <c r="AC29" i="11"/>
  <c r="AT29" i="11"/>
  <c r="AP29" i="11"/>
  <c r="AI29" i="11"/>
  <c r="AM29" i="11"/>
  <c r="BB29" i="11"/>
  <c r="AX29" i="11"/>
  <c r="AO29" i="11"/>
  <c r="BA29" i="11"/>
  <c r="AH29" i="11"/>
  <c r="W46" i="5"/>
  <c r="K46" i="5"/>
  <c r="BF77" i="11" l="1"/>
  <c r="BH77" i="11" s="1"/>
  <c r="BF71" i="11"/>
  <c r="BH71" i="11" s="1"/>
  <c r="BF32" i="11"/>
  <c r="BH32" i="11" s="1"/>
  <c r="BF44" i="11"/>
  <c r="BH44" i="11" s="1"/>
  <c r="BF53" i="11"/>
  <c r="BH53" i="11" s="1"/>
  <c r="BF65" i="11"/>
  <c r="BH65" i="11" s="1"/>
  <c r="BF74" i="11"/>
  <c r="BH74" i="11" s="1"/>
  <c r="BF101" i="11"/>
  <c r="BH101" i="11" s="1"/>
  <c r="BF50" i="11"/>
  <c r="BH50" i="11" s="1"/>
  <c r="BF59" i="11"/>
  <c r="BH59" i="11" s="1"/>
  <c r="BF38" i="11"/>
  <c r="BH38" i="11" s="1"/>
  <c r="BF62" i="11"/>
  <c r="BH62" i="11" s="1"/>
  <c r="BF56" i="11"/>
  <c r="BH56" i="11" s="1"/>
  <c r="BF95" i="11"/>
  <c r="BH95" i="11" s="1"/>
  <c r="BF68" i="11"/>
  <c r="BH68" i="11" s="1"/>
  <c r="BF20" i="11"/>
  <c r="BH20" i="11" s="1"/>
  <c r="BF29" i="11"/>
  <c r="BH29" i="11" s="1"/>
  <c r="BF26" i="11"/>
  <c r="BH26" i="11" s="1"/>
  <c r="BF41" i="11"/>
  <c r="BH41" i="11" s="1"/>
  <c r="BF23" i="11"/>
  <c r="BH23" i="11" s="1"/>
  <c r="BF35" i="11"/>
  <c r="BH35" i="11" s="1"/>
  <c r="BF83" i="11"/>
  <c r="BH83" i="11" s="1"/>
  <c r="BF86" i="11"/>
  <c r="BH86" i="11" s="1"/>
  <c r="BF98" i="11"/>
  <c r="BH98" i="11" s="1"/>
  <c r="BF80" i="11"/>
  <c r="BH80" i="11" s="1"/>
  <c r="BF30" i="11"/>
  <c r="BH30" i="11" s="1"/>
  <c r="BF20" i="10"/>
  <c r="BH20" i="10" s="1"/>
  <c r="AY102" i="11"/>
  <c r="AQ102" i="11"/>
  <c r="AI102" i="11"/>
  <c r="AA102" i="11"/>
  <c r="AV99" i="11"/>
  <c r="AB99" i="11"/>
  <c r="BA96" i="11"/>
  <c r="AS96" i="11"/>
  <c r="AX93" i="11"/>
  <c r="AY90" i="11"/>
  <c r="AQ90" i="11"/>
  <c r="AI90" i="11"/>
  <c r="AV87" i="11"/>
  <c r="AR87" i="11"/>
  <c r="AB87" i="11"/>
  <c r="AO84" i="11"/>
  <c r="AX81" i="11"/>
  <c r="AP81" i="11"/>
  <c r="AW102" i="11"/>
  <c r="AS102" i="11"/>
  <c r="AO102" i="11"/>
  <c r="AG102" i="11"/>
  <c r="BB99" i="11"/>
  <c r="AT99" i="11"/>
  <c r="AL99" i="11"/>
  <c r="AI96" i="11"/>
  <c r="AE96" i="11"/>
  <c r="AZ93" i="11"/>
  <c r="AJ93" i="11"/>
  <c r="AF93" i="11"/>
  <c r="AO90" i="11"/>
  <c r="AH87" i="11"/>
  <c r="AY84" i="11"/>
  <c r="AQ84" i="11"/>
  <c r="AI84" i="11"/>
  <c r="AT96" i="11"/>
  <c r="AN96" i="11"/>
  <c r="AH90" i="11"/>
  <c r="AQ87" i="11"/>
  <c r="AW78" i="11"/>
  <c r="AO78" i="11"/>
  <c r="AG78" i="11"/>
  <c r="AY72" i="11"/>
  <c r="AQ72" i="11"/>
  <c r="AI72" i="11"/>
  <c r="AA72" i="11"/>
  <c r="AV69" i="11"/>
  <c r="AB69" i="11"/>
  <c r="BA66" i="11"/>
  <c r="AS66" i="11"/>
  <c r="AP63" i="11"/>
  <c r="AH63" i="11"/>
  <c r="AD63" i="11"/>
  <c r="AA60" i="11"/>
  <c r="AZ57" i="11"/>
  <c r="AJ57" i="11"/>
  <c r="AF57" i="11"/>
  <c r="AO54" i="11"/>
  <c r="AX51" i="11"/>
  <c r="BB48" i="11"/>
  <c r="AT48" i="11"/>
  <c r="AL48" i="11"/>
  <c r="AH48" i="11"/>
  <c r="AD48" i="11"/>
  <c r="AD102" i="11"/>
  <c r="AU99" i="11"/>
  <c r="AC99" i="11"/>
  <c r="AC93" i="11"/>
  <c r="AB90" i="11"/>
  <c r="AV84" i="11"/>
  <c r="AR84" i="11"/>
  <c r="AE81" i="11"/>
  <c r="AA81" i="11"/>
  <c r="AD78" i="11"/>
  <c r="AN75" i="11"/>
  <c r="AF72" i="11"/>
  <c r="AT69" i="11"/>
  <c r="AT66" i="11"/>
  <c r="AJ66" i="11"/>
  <c r="AY63" i="11"/>
  <c r="AJ63" i="11"/>
  <c r="AY54" i="11"/>
  <c r="AB54" i="11"/>
  <c r="AP51" i="11"/>
  <c r="AW48" i="11"/>
  <c r="AG48" i="11"/>
  <c r="AO45" i="11"/>
  <c r="AL102" i="11"/>
  <c r="AF102" i="11"/>
  <c r="AM99" i="11"/>
  <c r="AZ96" i="11"/>
  <c r="AW93" i="11"/>
  <c r="AS93" i="11"/>
  <c r="AV90" i="11"/>
  <c r="AR90" i="11"/>
  <c r="AO87" i="11"/>
  <c r="AL78" i="11"/>
  <c r="AH78" i="11"/>
  <c r="AV75" i="11"/>
  <c r="AO72" i="11"/>
  <c r="AN66" i="11"/>
  <c r="AI66" i="11"/>
  <c r="AE66" i="11"/>
  <c r="AR63" i="11"/>
  <c r="AC63" i="11"/>
  <c r="BB60" i="11"/>
  <c r="AU57" i="11"/>
  <c r="AK57" i="11"/>
  <c r="AE57" i="11"/>
  <c r="AE93" i="11"/>
  <c r="AI87" i="11"/>
  <c r="AH84" i="11"/>
  <c r="AM81" i="11"/>
  <c r="AI81" i="11"/>
  <c r="AT78" i="11"/>
  <c r="AS72" i="11"/>
  <c r="AD72" i="11"/>
  <c r="BB69" i="11"/>
  <c r="AM69" i="11"/>
  <c r="AC69" i="11"/>
  <c r="AZ66" i="11"/>
  <c r="AQ63" i="11"/>
  <c r="BA60" i="11"/>
  <c r="AK60" i="11"/>
  <c r="AX57" i="11"/>
  <c r="AV54" i="11"/>
  <c r="AR54" i="11"/>
  <c r="AI54" i="11"/>
  <c r="AM51" i="11"/>
  <c r="AI51" i="11"/>
  <c r="AE51" i="11"/>
  <c r="AF75" i="11"/>
  <c r="AK63" i="11"/>
  <c r="AJ60" i="11"/>
  <c r="AQ54" i="11"/>
  <c r="AJ96" i="11"/>
  <c r="AK93" i="11"/>
  <c r="BB78" i="11"/>
  <c r="AU69" i="11"/>
  <c r="AS57" i="11"/>
  <c r="AC57" i="11"/>
  <c r="AA51" i="11"/>
  <c r="AF45" i="11"/>
  <c r="AO75" i="11"/>
  <c r="AB60" i="11"/>
  <c r="AW57" i="11"/>
  <c r="AH54" i="11"/>
  <c r="AN45" i="11"/>
  <c r="AY87" i="11"/>
  <c r="AV45" i="11"/>
  <c r="AU93" i="11"/>
  <c r="AW72" i="11"/>
  <c r="AL72" i="11"/>
  <c r="AG72" i="11"/>
  <c r="AB84" i="11"/>
  <c r="AL69" i="11"/>
  <c r="AO48" i="11"/>
  <c r="AR60" i="11"/>
  <c r="AV42" i="11"/>
  <c r="AN42" i="11"/>
  <c r="AJ42" i="11"/>
  <c r="AF42" i="11"/>
  <c r="AB42" i="11"/>
  <c r="BA39" i="11"/>
  <c r="AS39" i="11"/>
  <c r="AK39" i="11"/>
  <c r="AG39" i="11"/>
  <c r="AC39" i="11"/>
  <c r="AU42" i="11"/>
  <c r="AQ42" i="11"/>
  <c r="AM42" i="11"/>
  <c r="AH42" i="11"/>
  <c r="AC42" i="11"/>
  <c r="AX39" i="11"/>
  <c r="AT39" i="11"/>
  <c r="AJ39" i="11"/>
  <c r="AE39" i="11"/>
  <c r="BB42" i="11"/>
  <c r="AX42" i="11"/>
  <c r="AG42" i="11"/>
  <c r="AA42" i="11"/>
  <c r="BB39" i="11"/>
  <c r="AR39" i="11"/>
  <c r="AN39" i="11"/>
  <c r="AD39" i="11"/>
  <c r="BB27" i="11"/>
  <c r="AX27" i="11"/>
  <c r="AT27" i="11"/>
  <c r="AP27" i="11"/>
  <c r="AH27" i="11"/>
  <c r="AZ39" i="11"/>
  <c r="AU39" i="11"/>
  <c r="AM39" i="11"/>
  <c r="AF39" i="11"/>
  <c r="AN27" i="11"/>
  <c r="AJ27" i="11"/>
  <c r="AA27" i="11"/>
  <c r="BB21" i="11"/>
  <c r="AX21" i="11"/>
  <c r="AT21" i="11"/>
  <c r="AP21" i="11"/>
  <c r="AH21" i="11"/>
  <c r="AV21" i="11"/>
  <c r="AN21" i="11"/>
  <c r="AF21" i="11"/>
  <c r="AF27" i="11"/>
  <c r="AQ21" i="11"/>
  <c r="AW42" i="11"/>
  <c r="AP42" i="11"/>
  <c r="AI42" i="11"/>
  <c r="AY39" i="11"/>
  <c r="AQ39" i="11"/>
  <c r="AL39" i="11"/>
  <c r="AW27" i="11"/>
  <c r="AM27" i="11"/>
  <c r="AI27" i="11"/>
  <c r="BA21" i="11"/>
  <c r="AW21" i="11"/>
  <c r="AO21" i="11"/>
  <c r="AG21" i="11"/>
  <c r="AC21" i="11"/>
  <c r="BA27" i="11"/>
  <c r="AV27" i="11"/>
  <c r="AQ27" i="11"/>
  <c r="AG27" i="11"/>
  <c r="AC27" i="11"/>
  <c r="AJ21" i="11"/>
  <c r="AU27" i="11"/>
  <c r="AB27" i="11"/>
  <c r="AI21" i="11"/>
  <c r="BA42" i="11"/>
  <c r="AT42" i="11"/>
  <c r="AO42" i="11"/>
  <c r="AB21" i="11"/>
  <c r="AO27" i="11"/>
  <c r="AM21" i="11"/>
  <c r="AU21" i="11"/>
  <c r="AA21" i="11"/>
  <c r="AU102" i="11"/>
  <c r="AM102" i="11"/>
  <c r="AZ99" i="11"/>
  <c r="AR99" i="11"/>
  <c r="AJ99" i="11"/>
  <c r="AF99" i="11"/>
  <c r="AK96" i="11"/>
  <c r="AC96" i="11"/>
  <c r="AA90" i="11"/>
  <c r="AJ87" i="11"/>
  <c r="AW84" i="11"/>
  <c r="AG84" i="11"/>
  <c r="AH81" i="11"/>
  <c r="BA102" i="11"/>
  <c r="AD99" i="11"/>
  <c r="AY96" i="11"/>
  <c r="AQ96" i="11"/>
  <c r="AA96" i="11"/>
  <c r="AR93" i="11"/>
  <c r="AN93" i="11"/>
  <c r="AB93" i="11"/>
  <c r="AW90" i="11"/>
  <c r="AG90" i="11"/>
  <c r="AA84" i="11"/>
  <c r="AE99" i="11"/>
  <c r="AI93" i="11"/>
  <c r="AW87" i="11"/>
  <c r="AG87" i="11"/>
  <c r="AJ84" i="11"/>
  <c r="AY81" i="11"/>
  <c r="AO81" i="11"/>
  <c r="AF81" i="11"/>
  <c r="BB75" i="11"/>
  <c r="AT75" i="11"/>
  <c r="AL75" i="11"/>
  <c r="AD75" i="11"/>
  <c r="AU72" i="11"/>
  <c r="AM72" i="11"/>
  <c r="AZ69" i="11"/>
  <c r="AR69" i="11"/>
  <c r="AJ69" i="11"/>
  <c r="AF69" i="11"/>
  <c r="AK66" i="11"/>
  <c r="AC66" i="11"/>
  <c r="BB63" i="11"/>
  <c r="AX63" i="11"/>
  <c r="AT63" i="11"/>
  <c r="AR57" i="11"/>
  <c r="AN57" i="11"/>
  <c r="AB57" i="11"/>
  <c r="AW54" i="11"/>
  <c r="AG54" i="11"/>
  <c r="AO51" i="11"/>
  <c r="AX48" i="11"/>
  <c r="AP48" i="11"/>
  <c r="AV102" i="11"/>
  <c r="AN102" i="11"/>
  <c r="AU81" i="11"/>
  <c r="AM78" i="11"/>
  <c r="BA75" i="11"/>
  <c r="BA72" i="11"/>
  <c r="AV72" i="11"/>
  <c r="AE69" i="11"/>
  <c r="AA66" i="11"/>
  <c r="AS63" i="11"/>
  <c r="BA57" i="11"/>
  <c r="AQ57" i="11"/>
  <c r="AM48" i="11"/>
  <c r="BA45" i="11"/>
  <c r="AS45" i="11"/>
  <c r="AK45" i="11"/>
  <c r="AC45" i="11"/>
  <c r="AC75" i="11"/>
  <c r="AD69" i="11"/>
  <c r="AX60" i="11"/>
  <c r="AP60" i="11"/>
  <c r="AH60" i="11"/>
  <c r="AJ54" i="11"/>
  <c r="AA54" i="11"/>
  <c r="AY51" i="11"/>
  <c r="AF51" i="11"/>
  <c r="AL96" i="11"/>
  <c r="AQ93" i="11"/>
  <c r="AP78" i="11"/>
  <c r="AK75" i="11"/>
  <c r="AN72" i="11"/>
  <c r="AQ66" i="11"/>
  <c r="AB63" i="11"/>
  <c r="BF63" i="11" s="1"/>
  <c r="BH63" i="11" s="1"/>
  <c r="AW60" i="11"/>
  <c r="AO60" i="11"/>
  <c r="AG60" i="11"/>
  <c r="AI57" i="11"/>
  <c r="AV51" i="11"/>
  <c r="BA93" i="11"/>
  <c r="AJ90" i="11"/>
  <c r="AE78" i="11"/>
  <c r="AL66" i="11"/>
  <c r="AA87" i="11"/>
  <c r="AV81" i="11"/>
  <c r="AX78" i="11"/>
  <c r="AZ60" i="11"/>
  <c r="AE48" i="11"/>
  <c r="AS75" i="11"/>
  <c r="AT45" i="11"/>
  <c r="AY66" i="11"/>
  <c r="AU51" i="11"/>
  <c r="AD45" i="11"/>
  <c r="BB45" i="11"/>
  <c r="AH51" i="11"/>
  <c r="AL45" i="11"/>
  <c r="BB36" i="11"/>
  <c r="AV36" i="11"/>
  <c r="AN36" i="11"/>
  <c r="AJ36" i="11"/>
  <c r="AF36" i="11"/>
  <c r="AB36" i="11"/>
  <c r="BA33" i="11"/>
  <c r="AU36" i="11"/>
  <c r="AQ36" i="11"/>
  <c r="AM36" i="11"/>
  <c r="AI36" i="11"/>
  <c r="AA36" i="11"/>
  <c r="AV33" i="11"/>
  <c r="AN33" i="11"/>
  <c r="AJ33" i="11"/>
  <c r="AF33" i="11"/>
  <c r="AB33" i="11"/>
  <c r="AU33" i="11"/>
  <c r="AQ33" i="11"/>
  <c r="AG33" i="11"/>
  <c r="AA33" i="11"/>
  <c r="BA24" i="11"/>
  <c r="AO24" i="11"/>
  <c r="AC24" i="11"/>
  <c r="AQ24" i="11"/>
  <c r="AG36" i="11"/>
  <c r="AW33" i="11"/>
  <c r="AC33" i="11"/>
  <c r="AH24" i="11"/>
  <c r="AX36" i="11"/>
  <c r="AT33" i="11"/>
  <c r="AP33" i="11"/>
  <c r="AV24" i="11"/>
  <c r="AJ24" i="11"/>
  <c r="AF24" i="11"/>
  <c r="AM24" i="11"/>
  <c r="AA24" i="11"/>
  <c r="AT36" i="11"/>
  <c r="BB33" i="11"/>
  <c r="AM33" i="11"/>
  <c r="BA36" i="11"/>
  <c r="AW36" i="11"/>
  <c r="AP36" i="11"/>
  <c r="AH36" i="11"/>
  <c r="AC36" i="11"/>
  <c r="AX33" i="11"/>
  <c r="AO33" i="11"/>
  <c r="AI33" i="11"/>
  <c r="AO36" i="11"/>
  <c r="AH33" i="11"/>
  <c r="AT24" i="11"/>
  <c r="AX24" i="11"/>
  <c r="BF23" i="10"/>
  <c r="BH23" i="10" s="1"/>
  <c r="BF21" i="11" l="1"/>
  <c r="BH21" i="11" s="1"/>
  <c r="BF54" i="11"/>
  <c r="BH54" i="11" s="1"/>
  <c r="BF87" i="11"/>
  <c r="BH87" i="11" s="1"/>
  <c r="BF84" i="11"/>
  <c r="BH84" i="11" s="1"/>
  <c r="BF45" i="11"/>
  <c r="BH45" i="11" s="1"/>
  <c r="BF66" i="11"/>
  <c r="BH66" i="11" s="1"/>
  <c r="BF51" i="11"/>
  <c r="BH51" i="11" s="1"/>
  <c r="BF78" i="11"/>
  <c r="BH78" i="11" s="1"/>
  <c r="BF60" i="11"/>
  <c r="BH60" i="11" s="1"/>
  <c r="BF72" i="11"/>
  <c r="BH72" i="11" s="1"/>
  <c r="BF99" i="11"/>
  <c r="BH99" i="11" s="1"/>
  <c r="BF24" i="11"/>
  <c r="BH24" i="11" s="1"/>
  <c r="BF33" i="11"/>
  <c r="BH33" i="11" s="1"/>
  <c r="BF27" i="11"/>
  <c r="BH27" i="11" s="1"/>
  <c r="BF42" i="11"/>
  <c r="BH42" i="11" s="1"/>
  <c r="BF81" i="11"/>
  <c r="BH81" i="11" s="1"/>
  <c r="BF36" i="11"/>
  <c r="BH36" i="11" s="1"/>
  <c r="BF57" i="11"/>
  <c r="BH57" i="11" s="1"/>
  <c r="BF96" i="11"/>
  <c r="BH96" i="11" s="1"/>
  <c r="BF39" i="11"/>
  <c r="BH39" i="11" s="1"/>
  <c r="BF48" i="11"/>
  <c r="BH48" i="11" s="1"/>
  <c r="BF69" i="11"/>
  <c r="BH69" i="11" s="1"/>
  <c r="BF102" i="11"/>
  <c r="BH102" i="11" s="1"/>
  <c r="BF75" i="11"/>
  <c r="BH75" i="11" s="1"/>
  <c r="BF93" i="11"/>
  <c r="BH93" i="11" s="1"/>
  <c r="BF90" i="11"/>
  <c r="BH90" i="11" s="1"/>
  <c r="BF21" i="10"/>
  <c r="BH21" i="10" s="1"/>
  <c r="AJ146" i="11"/>
  <c r="AO146" i="11" s="1"/>
  <c r="AZ132" i="11" s="1"/>
  <c r="BE132" i="11" s="1"/>
  <c r="S132" i="10"/>
  <c r="BF24" i="10"/>
  <c r="BH24" i="10" s="1"/>
  <c r="Q133" i="10"/>
  <c r="S133" i="10"/>
  <c r="Q132" i="10" l="1"/>
  <c r="Q136" i="10" s="1"/>
  <c r="AI132" i="10"/>
  <c r="AG132" i="10"/>
  <c r="S136" i="10"/>
  <c r="AI134" i="10"/>
  <c r="AG134" i="10"/>
  <c r="AE141" i="10" l="1"/>
  <c r="AO141" i="10" s="1"/>
  <c r="AJ146" i="10" s="1"/>
  <c r="AO146" i="10" s="1"/>
  <c r="AZ132" i="10" s="1"/>
  <c r="BE132" i="10" s="1"/>
  <c r="AI136" i="10"/>
  <c r="AG136" i="10"/>
</calcChain>
</file>

<file path=xl/sharedStrings.xml><?xml version="1.0" encoding="utf-8"?>
<sst xmlns="http://schemas.openxmlformats.org/spreadsheetml/2006/main" count="3244" uniqueCount="337">
  <si>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</si>
  <si>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</si>
  <si>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</si>
  <si>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</si>
  <si>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</si>
  <si>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</si>
  <si>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</si>
  <si>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</si>
  <si>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</si>
  <si>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</si>
  <si>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</si>
  <si>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</si>
  <si>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</si>
  <si>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</si>
  <si>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</si>
  <si>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</si>
  <si>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</si>
  <si>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</si>
  <si>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</si>
  <si>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</si>
  <si>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（参考様式）</t>
    <rPh sb="1" eb="3">
      <t>サンコウ</t>
    </rPh>
    <rPh sb="3" eb="5">
      <t>ヨウシキ</t>
    </rPh>
    <phoneticPr fontId="3"/>
  </si>
  <si>
    <t>No</t>
    <phoneticPr fontId="2"/>
  </si>
  <si>
    <t>(1)</t>
    <phoneticPr fontId="2"/>
  </si>
  <si>
    <t>時間/日</t>
    <rPh sb="0" eb="2">
      <t>ジカン</t>
    </rPh>
    <rPh sb="3" eb="4">
      <t>ニチ</t>
    </rPh>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</si>
  <si>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</si>
  <si>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</si>
  <si>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</si>
  <si>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</si>
  <si>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</si>
  <si>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</si>
  <si>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</si>
  <si>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</si>
  <si>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</si>
  <si>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</si>
  <si>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</si>
  <si>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</si>
  <si>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</si>
  <si>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（記号の意味）</t>
    <rPh sb="1" eb="3">
      <t>キゴウ</t>
    </rPh>
    <rPh sb="4" eb="6">
      <t>イミ</t>
    </rPh>
    <phoneticPr fontId="2"/>
  </si>
  <si>
    <t>始業時間</t>
    <rPh sb="0" eb="2">
      <t>シギョウ</t>
    </rPh>
    <rPh sb="2" eb="4">
      <t>ジカン</t>
    </rPh>
    <phoneticPr fontId="2"/>
  </si>
  <si>
    <t>終業時間</t>
    <rPh sb="0" eb="2">
      <t>シュウギョウ</t>
    </rPh>
    <rPh sb="2" eb="4">
      <t>ジカン</t>
    </rPh>
    <phoneticPr fontId="2"/>
  </si>
  <si>
    <t>うち、休憩時間</t>
    <rPh sb="3" eb="5">
      <t>キュウケイ</t>
    </rPh>
    <rPh sb="5" eb="7">
      <t>ジカン</t>
    </rPh>
    <phoneticPr fontId="2"/>
  </si>
  <si>
    <t>開始</t>
    <rPh sb="0" eb="2">
      <t>カイシ</t>
    </rPh>
    <phoneticPr fontId="2"/>
  </si>
  <si>
    <t>終了</t>
    <rPh sb="0" eb="2">
      <t>シュウリョウ</t>
    </rPh>
    <phoneticPr fontId="2"/>
  </si>
  <si>
    <t>休：休暇</t>
    <rPh sb="0" eb="1">
      <t>ヤス</t>
    </rPh>
    <rPh sb="2" eb="4">
      <t>キュウカ</t>
    </rPh>
    <phoneticPr fontId="2"/>
  </si>
  <si>
    <t>休</t>
    <rPh sb="0" eb="1">
      <t>ヤス</t>
    </rPh>
    <phoneticPr fontId="2"/>
  </si>
  <si>
    <t>-</t>
    <phoneticPr fontId="2"/>
  </si>
  <si>
    <t>（</t>
    <phoneticPr fontId="2"/>
  </si>
  <si>
    <t>出：出張</t>
    <rPh sb="0" eb="1">
      <t>シュツ</t>
    </rPh>
    <rPh sb="2" eb="4">
      <t>シュッチョウ</t>
    </rPh>
    <phoneticPr fontId="2"/>
  </si>
  <si>
    <t>出</t>
    <rPh sb="0" eb="1">
      <t>シュツ</t>
    </rPh>
    <phoneticPr fontId="2"/>
  </si>
  <si>
    <t>研：研修</t>
    <rPh sb="0" eb="1">
      <t>ケン</t>
    </rPh>
    <rPh sb="2" eb="4">
      <t>ケンシュウ</t>
    </rPh>
    <phoneticPr fontId="2"/>
  </si>
  <si>
    <t>研</t>
    <rPh sb="0" eb="1">
      <t>ケン</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</si>
  <si>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</si>
  <si>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</si>
  <si>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</si>
  <si>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</si>
  <si>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</si>
  <si>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</si>
  <si>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</si>
  <si>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</si>
  <si>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</si>
  <si>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</si>
  <si>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</si>
  <si>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</si>
  <si>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</si>
  <si>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</si>
  <si>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</si>
  <si>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</si>
  <si>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</si>
  <si>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</si>
  <si>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</si>
  <si>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</si>
  <si>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</si>
  <si>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</si>
  <si>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</si>
  <si>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</si>
  <si>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</si>
  <si>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</si>
  <si>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az</t>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</si>
  <si>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</si>
  <si>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</si>
  <si>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</si>
  <si>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</si>
  <si>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</si>
  <si>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</si>
  <si>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</si>
  <si>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ba</t>
    <phoneticPr fontId="2"/>
  </si>
  <si>
    <t>の勤務時間</t>
    <rPh sb="1" eb="3">
      <t>キンム</t>
    </rPh>
    <rPh sb="3" eb="5">
      <t>ジカン</t>
    </rPh>
    <phoneticPr fontId="2"/>
  </si>
  <si>
    <t>朝・夜の2回</t>
    <rPh sb="0" eb="1">
      <t>アサ</t>
    </rPh>
    <rPh sb="2" eb="3">
      <t>ヨル</t>
    </rPh>
    <rPh sb="5" eb="6">
      <t>カイ</t>
    </rPh>
    <phoneticPr fontId="2"/>
  </si>
  <si>
    <t>勤務の場合</t>
    <rPh sb="0" eb="2">
      <t>キンム</t>
    </rPh>
    <rPh sb="3" eb="5">
      <t>バアイ</t>
    </rPh>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</si>
  <si>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</si>
  <si>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</si>
  <si>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</si>
  <si>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</si>
  <si>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</si>
  <si>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</si>
  <si>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</si>
  <si>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</si>
  <si>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</si>
  <si>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</si>
  <si>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</si>
  <si>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</si>
  <si>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</si>
  <si>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人</t>
    <rPh sb="0" eb="1">
      <t>ニン</t>
    </rPh>
    <phoneticPr fontId="2"/>
  </si>
  <si>
    <t>前年度の平均値</t>
    <rPh sb="0" eb="3">
      <t>ゼンネンド</t>
    </rPh>
    <rPh sb="4" eb="6">
      <t>ヘイキン</t>
    </rPh>
    <rPh sb="6" eb="7">
      <t>アタイ</t>
    </rPh>
    <phoneticPr fontId="2"/>
  </si>
  <si>
    <t>（新規に指定を受ける場合）</t>
    <rPh sb="1" eb="3">
      <t>シンキ</t>
    </rPh>
    <rPh sb="4" eb="6">
      <t>シテイ</t>
    </rPh>
    <rPh sb="7" eb="8">
      <t>ウ</t>
    </rPh>
    <rPh sb="10" eb="12">
      <t>バアイ</t>
    </rPh>
    <phoneticPr fontId="2"/>
  </si>
  <si>
    <t>推定数</t>
    <rPh sb="0" eb="2">
      <t>スイテイ</t>
    </rPh>
    <rPh sb="2" eb="3">
      <t>スウ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</si>
  <si>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</si>
  <si>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</si>
  <si>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</si>
  <si>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</si>
  <si>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</si>
  <si>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</si>
  <si>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</si>
  <si>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</si>
  <si>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宿直</t>
    <rPh sb="0" eb="2">
      <t>シュクチョク</t>
    </rPh>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</si>
  <si>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</si>
  <si>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</si>
  <si>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「計画」・「実績」のいずれかを選択してください。</t>
    <rPh sb="6" eb="8">
      <t>ケイカク</t>
    </rPh>
    <rPh sb="11" eb="13">
      <t>ジッセキ</t>
    </rPh>
    <rPh sb="20" eb="22">
      <t>センタク</t>
    </rPh>
    <phoneticPr fontId="2"/>
  </si>
  <si>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2"/>
  </si>
  <si>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</si>
  <si>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</si>
  <si>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</si>
  <si>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</si>
  <si>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</si>
  <si>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</si>
  <si>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</si>
  <si>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</si>
  <si>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</si>
  <si>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</si>
  <si>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夜勤時間帯の勤務時間数</t>
    <rPh sb="0" eb="2">
      <t>ヤキン</t>
    </rPh>
    <rPh sb="2" eb="5">
      <t>ジカンタイ</t>
    </rPh>
    <rPh sb="6" eb="8">
      <t>キンム</t>
    </rPh>
    <rPh sb="8" eb="11">
      <t>ジカンスウ</t>
    </rPh>
    <phoneticPr fontId="13"/>
  </si>
  <si>
    <t>夜勤時間帯</t>
    <rPh sb="0" eb="2">
      <t>ヤキン</t>
    </rPh>
    <rPh sb="2" eb="5">
      <t>ジカンタイ</t>
    </rPh>
    <phoneticPr fontId="2"/>
  </si>
  <si>
    <t>(3) 日中／夜勤の時間帯の区分</t>
    <rPh sb="4" eb="6">
      <t>ニッチュウ</t>
    </rPh>
    <rPh sb="7" eb="9">
      <t>ヤキン</t>
    </rPh>
    <rPh sb="10" eb="13">
      <t>ジカンタイ</t>
    </rPh>
    <rPh sb="14" eb="16">
      <t>クブン</t>
    </rPh>
    <phoneticPr fontId="2"/>
  </si>
  <si>
    <t>日中（夜勤時間帯以外）の時間帯</t>
    <rPh sb="0" eb="2">
      <t>ニッチュウ</t>
    </rPh>
    <rPh sb="3" eb="5">
      <t>ヤキン</t>
    </rPh>
    <rPh sb="5" eb="8">
      <t>ジカンタイ</t>
    </rPh>
    <rPh sb="8" eb="10">
      <t>イガイ</t>
    </rPh>
    <rPh sb="12" eb="15">
      <t>ジカンタイ</t>
    </rPh>
    <phoneticPr fontId="2"/>
  </si>
  <si>
    <t>日中（夜勤時間帯以外）の勤務時間</t>
    <rPh sb="0" eb="2">
      <t>ニッチュウ</t>
    </rPh>
    <rPh sb="3" eb="5">
      <t>ヤキン</t>
    </rPh>
    <rPh sb="5" eb="8">
      <t>ジカンタイ</t>
    </rPh>
    <rPh sb="8" eb="10">
      <t>イガイ</t>
    </rPh>
    <rPh sb="12" eb="14">
      <t>キンム</t>
    </rPh>
    <rPh sb="14" eb="16">
      <t>ジカン</t>
    </rPh>
    <phoneticPr fontId="2"/>
  </si>
  <si>
    <t>1日のうち</t>
    <rPh sb="1" eb="2">
      <t>ニチ</t>
    </rPh>
    <phoneticPr fontId="2"/>
  </si>
  <si>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</si>
  <si>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</si>
  <si>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</si>
  <si>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</si>
  <si>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</si>
  <si>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</si>
  <si>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</si>
  <si>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</si>
  <si>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</si>
  <si>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</si>
  <si>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</si>
  <si>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</si>
  <si>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</si>
  <si>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</si>
  <si>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</si>
  <si>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</si>
  <si>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</si>
  <si>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</si>
  <si>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</si>
  <si>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</si>
  <si>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</si>
  <si>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</si>
  <si>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</si>
  <si>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</si>
  <si>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</si>
  <si>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</si>
  <si>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</si>
  <si>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</si>
  <si>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</si>
  <si>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</si>
  <si>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</si>
  <si>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</si>
  <si>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</si>
  <si>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</si>
  <si>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</si>
  <si>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</si>
  <si>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</si>
  <si>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</si>
  <si>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</si>
  <si>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</si>
  <si>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</si>
  <si>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</si>
  <si>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</si>
  <si>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</si>
  <si>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</si>
  <si>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</si>
  <si>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</si>
  <si>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</si>
  <si>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</si>
  <si>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</si>
  <si>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</si>
  <si>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</si>
  <si>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</si>
  <si>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</si>
  <si>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</si>
  <si>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</si>
  <si>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</si>
  <si>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</si>
  <si>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</si>
  <si>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日中／夜勤時間帯
の区分</t>
    <rPh sb="0" eb="2">
      <t>ニッチュウ</t>
    </rPh>
    <rPh sb="3" eb="5">
      <t>ヤキン</t>
    </rPh>
    <rPh sb="5" eb="8">
      <t>ジカンタイ</t>
    </rPh>
    <rPh sb="10" eb="12">
      <t>クブン</t>
    </rPh>
    <phoneticPr fontId="2"/>
  </si>
  <si>
    <t>ユニット１</t>
    <phoneticPr fontId="2"/>
  </si>
  <si>
    <t>ユニット２</t>
    <phoneticPr fontId="2"/>
  </si>
  <si>
    <t>b</t>
  </si>
  <si>
    <t>計画</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</si>
  <si>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</si>
  <si>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</si>
  <si>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</si>
  <si>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</si>
  <si>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</si>
  <si>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</si>
  <si>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</si>
  <si>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</si>
  <si>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</si>
  <si>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</si>
  <si>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</si>
  <si>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</si>
  <si>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</si>
  <si>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</si>
  <si>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</si>
  <si>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</si>
  <si>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</si>
  <si>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</si>
  <si>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</si>
  <si>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</si>
  <si>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</si>
  <si>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</si>
  <si>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</si>
  <si>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</si>
  <si>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</si>
  <si>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</si>
  <si>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</si>
  <si>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</si>
  <si>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</si>
  <si>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</si>
  <si>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</si>
  <si>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※夜勤時間帯　・・・　２２：００～翌５：００（原則）を含めた、連続する16時間で事業所・施設が定めたもの</t>
    <rPh sb="5" eb="7">
      <t>ヤキン</t>
    </rPh>
    <rPh sb="7" eb="10">
      <t>ジカンタイ</t>
    </rPh>
    <rPh sb="21" eb="22">
      <t>ヨク</t>
    </rPh>
    <rPh sb="27" eb="29">
      <t>ゲンソク</t>
    </rPh>
    <rPh sb="31" eb="32">
      <t>フク</t>
    </rPh>
    <rPh sb="35" eb="37">
      <t>レンゾク</t>
    </rPh>
    <rPh sb="41" eb="43">
      <t>ジカン</t>
    </rPh>
    <rPh sb="44" eb="47">
      <t>ジギョウショ</t>
    </rPh>
    <rPh sb="48" eb="50">
      <t>シセツ</t>
    </rPh>
    <rPh sb="51" eb="52">
      <t>サダ</t>
    </rPh>
    <phoneticPr fontId="2"/>
  </si>
  <si>
    <t>　　  新規又は再開の場合は、推定数を入力してください。</t>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</si>
  <si>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</si>
  <si>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</si>
  <si>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</si>
  <si>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</si>
  <si>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</si>
  <si>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</si>
  <si>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(8)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</si>
  <si>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(9)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</si>
  <si>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(10) 従業者の保有する資格について、該当する資格名称をプルダウンより選択してください。</t>
    <rPh sb="6" eb="9">
      <t>ジュウギョウシャ</t>
    </rPh>
    <rPh sb="10" eb="12">
      <t>ホユウ</t>
    </rPh>
    <rPh sb="14" eb="16">
      <t>シカク</t>
    </rPh>
    <rPh sb="21" eb="23">
      <t>ガイトウ</t>
    </rPh>
    <rPh sb="25" eb="27">
      <t>シカク</t>
    </rPh>
    <rPh sb="27" eb="29">
      <t>メイショウ</t>
    </rPh>
    <rPh sb="37" eb="39">
      <t>センタク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</si>
  <si>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</si>
  <si>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</si>
  <si>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</si>
  <si>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(11) 従業者の氏名を記入してください。</t>
    <rPh sb="6" eb="9">
      <t>ジュウギョウシャ</t>
    </rPh>
    <rPh sb="10" eb="12">
      <t>シメイ</t>
    </rPh>
    <rPh sb="13" eb="15">
      <t>キニュウ</t>
    </rPh>
    <phoneticPr fontId="2"/>
  </si>
  <si>
    <t>　(13)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</si>
  <si>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(14)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</si>
  <si>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(15) 申請する事業所以外の事業所・施設との兼務がある場合は、兼務先の事業所・施設の名称、兼務する職務の内容、兼務時間数について記入してください。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7" eb="59">
      <t>ケンム</t>
    </rPh>
    <rPh sb="59" eb="62">
      <t>ジカンスウ</t>
    </rPh>
    <rPh sb="66" eb="68">
      <t>キニュウ</t>
    </rPh>
    <phoneticPr fontId="2"/>
  </si>
  <si>
    <t>　(16) 常勤換算による配置が求められる職種について、各欄に該当する数字を確認・入力し、常勤換算後の人数を算出してください。</t>
    <rPh sb="6" eb="8">
      <t>ジョウキン</t>
    </rPh>
    <rPh sb="8" eb="10">
      <t>カンザン</t>
    </rPh>
    <rPh sb="13" eb="15">
      <t>ハイチ</t>
    </rPh>
    <rPh sb="16" eb="17">
      <t>モト</t>
    </rPh>
    <rPh sb="21" eb="23">
      <t>ショクシュ</t>
    </rPh>
    <rPh sb="28" eb="29">
      <t>カク</t>
    </rPh>
    <rPh sb="29" eb="30">
      <t>ラン</t>
    </rPh>
    <rPh sb="31" eb="33">
      <t>ガイトウ</t>
    </rPh>
    <rPh sb="35" eb="37">
      <t>スウジ</t>
    </rPh>
    <rPh sb="38" eb="40">
      <t>カクニン</t>
    </rPh>
    <rPh sb="41" eb="43">
      <t>ニュウリョク</t>
    </rPh>
    <rPh sb="45" eb="47">
      <t>ジョウキン</t>
    </rPh>
    <rPh sb="47" eb="49">
      <t>カンサン</t>
    </rPh>
    <rPh sb="49" eb="50">
      <t>ゴ</t>
    </rPh>
    <rPh sb="51" eb="53">
      <t>ニンズウ</t>
    </rPh>
    <rPh sb="54" eb="56">
      <t>サンシュツ</t>
    </rPh>
    <phoneticPr fontId="2"/>
  </si>
  <si>
    <t>(2)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</si>
  <si>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(4) 入所定員</t>
    <rPh sb="4" eb="6">
      <t>ニュウショ</t>
    </rPh>
    <rPh sb="6" eb="8">
      <t>テイイン</t>
    </rPh>
    <phoneticPr fontId="2"/>
  </si>
  <si>
    <t>(5) 入所者数</t>
    <rPh sb="4" eb="7">
      <t>ニュウショシャ</t>
    </rPh>
    <rPh sb="7" eb="8">
      <t>スウ</t>
    </rPh>
    <phoneticPr fontId="2"/>
  </si>
  <si>
    <t>(6)
ユニットリーダー</t>
    <phoneticPr fontId="2"/>
  </si>
  <si>
    <t>(8) 
職種</t>
    <phoneticPr fontId="3"/>
  </si>
  <si>
    <t>(9)
勤務
形態</t>
    <phoneticPr fontId="3"/>
  </si>
  <si>
    <t>(10) 資格</t>
    <rPh sb="5" eb="7">
      <t>シカク</t>
    </rPh>
    <phoneticPr fontId="2"/>
  </si>
  <si>
    <t>(11) 氏　名</t>
    <phoneticPr fontId="3"/>
  </si>
  <si>
    <t>(12) 勤 務 時 間 数</t>
    <rPh sb="5" eb="6">
      <t>ツトム</t>
    </rPh>
    <rPh sb="7" eb="8">
      <t>ツトム</t>
    </rPh>
    <rPh sb="9" eb="10">
      <t>トキ</t>
    </rPh>
    <rPh sb="11" eb="12">
      <t>アイダ</t>
    </rPh>
    <rPh sb="13" eb="14">
      <t>スウ</t>
    </rPh>
    <phoneticPr fontId="2"/>
  </si>
  <si>
    <r>
      <t xml:space="preserve">(14)
</t>
    </r>
    <r>
      <rPr>
        <sz val="11"/>
        <rFont val="HGSｺﾞｼｯｸM"/>
        <family val="3"/>
        <charset val="128"/>
      </rPr>
      <t>週平均
勤務時間数</t>
    </r>
    <rPh sb="6" eb="8">
      <t>ヘイキン</t>
    </rPh>
    <rPh sb="9" eb="11">
      <t>キンム</t>
    </rPh>
    <rPh sb="11" eb="13">
      <t>ジカン</t>
    </rPh>
    <rPh sb="13" eb="14">
      <t>スウ</t>
    </rPh>
    <phoneticPr fontId="3"/>
  </si>
  <si>
    <r>
      <t>(15) 兼務状況
（兼務先/兼務する職務の内容
/兼務時間数）</t>
    </r>
    <r>
      <rPr>
        <sz val="10"/>
        <rFont val="HGSｺﾞｼｯｸM"/>
        <family val="3"/>
        <charset val="128"/>
      </rPr>
      <t>）</t>
    </r>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3"/>
  </si>
  <si>
    <t>(16)人員基準の確認（看護職員・介護職員）</t>
    <rPh sb="4" eb="6">
      <t>ジンイン</t>
    </rPh>
    <rPh sb="6" eb="8">
      <t>キジュン</t>
    </rPh>
    <rPh sb="9" eb="11">
      <t>カクニン</t>
    </rPh>
    <rPh sb="12" eb="14">
      <t>カンゴ</t>
    </rPh>
    <rPh sb="14" eb="16">
      <t>ショクイン</t>
    </rPh>
    <rPh sb="17" eb="19">
      <t>カイゴ</t>
    </rPh>
    <rPh sb="19" eb="21">
      <t>ショクイン</t>
    </rPh>
    <phoneticPr fontId="2"/>
  </si>
  <si>
    <t>(7)ユニット名</t>
    <rPh sb="7" eb="8">
      <t>メイ</t>
    </rPh>
    <phoneticPr fontId="2"/>
  </si>
  <si>
    <t>○○○○</t>
    <phoneticPr fontId="2"/>
  </si>
  <si>
    <t>　(3) 事業所における夜勤時間帯を入力してください。</t>
    <rPh sb="5" eb="8">
      <t>ジギョウショ</t>
    </rPh>
    <rPh sb="12" eb="14">
      <t>ヤキン</t>
    </rPh>
    <rPh sb="14" eb="17">
      <t>ジカンタイ</t>
    </rPh>
    <rPh sb="18" eb="20">
      <t>ニュウリョク</t>
    </rPh>
    <phoneticPr fontId="2"/>
  </si>
  <si>
    <t>e</t>
  </si>
  <si>
    <t>f</t>
    <phoneticPr fontId="2"/>
  </si>
  <si>
    <t>e</t>
    <phoneticPr fontId="2"/>
  </si>
  <si>
    <t>o</t>
  </si>
  <si>
    <t xml:space="preserve"> 　　 記入の順序は、職種ごとにまとめてください。</t>
    <rPh sb="4" eb="6">
      <t>キニュウ</t>
    </rPh>
    <rPh sb="7" eb="9">
      <t>ジュンジョ</t>
    </rPh>
    <rPh sb="11" eb="13">
      <t>ショクシュ</t>
    </rPh>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</si>
  <si>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</si>
  <si>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</si>
  <si>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</si>
  <si>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</si>
  <si>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</si>
  <si>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</si>
  <si>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</si>
  <si>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早退(1)</t>
    <rPh sb="0" eb="2">
      <t>ソウタイ</t>
    </rPh>
    <phoneticPr fontId="2"/>
  </si>
  <si>
    <t>早退(2)</t>
    <rPh sb="0" eb="2">
      <t>ソウタイ</t>
    </rPh>
    <phoneticPr fontId="2"/>
  </si>
  <si>
    <t>（プルダウン対象外）→</t>
    <rPh sb="6" eb="9">
      <t>タイショウガイ</t>
    </rPh>
    <phoneticPr fontId="2"/>
  </si>
  <si>
    <t>実績で早退者がいた場合に使用</t>
    <rPh sb="0" eb="2">
      <t>ジッセキ</t>
    </rPh>
    <rPh sb="3" eb="6">
      <t>ソウタイシャ</t>
    </rPh>
    <rPh sb="9" eb="11">
      <t>バアイ</t>
    </rPh>
    <rPh sb="12" eb="14">
      <t>シヨウ</t>
    </rPh>
    <phoneticPr fontId="2"/>
  </si>
  <si>
    <t>　(12) 申請する事業に係る従業者（管理者を含む。）の1ヶ月分の勤務時間数を入力してください。（別シートの「シフト記号表」を作成し、シフト記号を選択または入力してください。）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rPh sb="78" eb="80">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</si>
  <si>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</si>
  <si>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</si>
  <si>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</si>
  <si>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</si>
  <si>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</si>
  <si>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</si>
  <si>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(介護老人福祉施設）</t>
    <rPh sb="1" eb="3">
      <t>カイゴ</t>
    </rPh>
    <rPh sb="3" eb="5">
      <t>ロウジン</t>
    </rPh>
    <rPh sb="5" eb="7">
      <t>フクシ</t>
    </rPh>
    <rPh sb="7" eb="9">
      <t>シセツ</t>
    </rPh>
    <phoneticPr fontId="2"/>
  </si>
  <si>
    <t>(6) 利用定員</t>
    <rPh sb="4" eb="6">
      <t>リヨウ</t>
    </rPh>
    <rPh sb="6" eb="8">
      <t>テイイン</t>
    </rPh>
    <phoneticPr fontId="2"/>
  </si>
  <si>
    <t>(7) 利用者数</t>
    <rPh sb="4" eb="6">
      <t>リヨウ</t>
    </rPh>
    <rPh sb="6" eb="7">
      <t>シャ</t>
    </rPh>
    <rPh sb="7" eb="8">
      <t>スウ</t>
    </rPh>
    <phoneticPr fontId="2"/>
  </si>
  <si>
    <t>(8)
ユニットリーダー</t>
    <phoneticPr fontId="2"/>
  </si>
  <si>
    <t>(9)
ユニット名</t>
    <rPh sb="8" eb="9">
      <t>メイ</t>
    </rPh>
    <phoneticPr fontId="2"/>
  </si>
  <si>
    <t>(10) 
職種</t>
    <phoneticPr fontId="3"/>
  </si>
  <si>
    <t>(11)
勤務
形態</t>
    <phoneticPr fontId="3"/>
  </si>
  <si>
    <t>(12) 資格</t>
    <rPh sb="5" eb="7">
      <t>シカク</t>
    </rPh>
    <phoneticPr fontId="2"/>
  </si>
  <si>
    <t>(13) 氏　名</t>
    <phoneticPr fontId="3"/>
  </si>
  <si>
    <t>(14) 勤 務 時 間 数</t>
    <rPh sb="5" eb="6">
      <t>ツトム</t>
    </rPh>
    <rPh sb="7" eb="8">
      <t>ツトム</t>
    </rPh>
    <rPh sb="9" eb="10">
      <t>トキ</t>
    </rPh>
    <rPh sb="11" eb="12">
      <t>アイダ</t>
    </rPh>
    <rPh sb="13" eb="14">
      <t>スウ</t>
    </rPh>
    <phoneticPr fontId="2"/>
  </si>
  <si>
    <r>
      <t xml:space="preserve">(16)
</t>
    </r>
    <r>
      <rPr>
        <sz val="11"/>
        <rFont val="HGSｺﾞｼｯｸM"/>
        <family val="3"/>
        <charset val="128"/>
      </rPr>
      <t>週平均
勤務時間数</t>
    </r>
    <rPh sb="6" eb="8">
      <t>ヘイキン</t>
    </rPh>
    <rPh sb="9" eb="11">
      <t>キンム</t>
    </rPh>
    <rPh sb="11" eb="13">
      <t>ジカン</t>
    </rPh>
    <rPh sb="13" eb="14">
      <t>スウ</t>
    </rPh>
    <phoneticPr fontId="3"/>
  </si>
  <si>
    <r>
      <t>(17) 兼務状況
（兼務先/兼務する職務の内容
/兼務時間数）</t>
    </r>
    <r>
      <rPr>
        <sz val="10"/>
        <rFont val="HGSｺﾞｼｯｸM"/>
        <family val="3"/>
        <charset val="128"/>
      </rPr>
      <t>）</t>
    </r>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3"/>
  </si>
  <si>
    <t>(18)人員基準の確認（看護職員・介護職員）</t>
    <rPh sb="4" eb="6">
      <t>ジンイン</t>
    </rPh>
    <rPh sb="6" eb="8">
      <t>キジュン</t>
    </rPh>
    <rPh sb="9" eb="11">
      <t>カクニン</t>
    </rPh>
    <rPh sb="12" eb="14">
      <t>カンゴ</t>
    </rPh>
    <rPh sb="14" eb="16">
      <t>ショクイン</t>
    </rPh>
    <rPh sb="17" eb="19">
      <t>カイゴ</t>
    </rPh>
    <rPh sb="19" eb="21">
      <t>ショクイン</t>
    </rPh>
    <phoneticPr fontId="2"/>
  </si>
  <si>
    <t>(9)ユニット名</t>
    <rPh sb="7" eb="8">
      <t>メイ</t>
    </rPh>
    <phoneticPr fontId="2"/>
  </si>
  <si>
    <t>　(4) 指定介護老人福祉施設の場合、入所定員数を入力してください。</t>
    <rPh sb="5" eb="7">
      <t>シテイ</t>
    </rPh>
    <rPh sb="7" eb="9">
      <t>カイゴ</t>
    </rPh>
    <rPh sb="9" eb="11">
      <t>ロウジン</t>
    </rPh>
    <rPh sb="11" eb="13">
      <t>フクシ</t>
    </rPh>
    <rPh sb="13" eb="15">
      <t>シセツ</t>
    </rPh>
    <rPh sb="16" eb="18">
      <t>バアイ</t>
    </rPh>
    <rPh sb="19" eb="21">
      <t>ニュウショ</t>
    </rPh>
    <rPh sb="21" eb="23">
      <t>テイイン</t>
    </rPh>
    <rPh sb="23" eb="24">
      <t>スウ</t>
    </rPh>
    <rPh sb="25" eb="27">
      <t>ニュウリョク</t>
    </rPh>
    <phoneticPr fontId="2"/>
  </si>
  <si>
    <t>　(5) 指定介護老人福祉施設の場合、入所者数を入力してください。入所者数は、前年度の平均値（前年度の入所者延数を当該前年度の日数で除して得た数。小数点第2位以下を切り上げ）とします。</t>
    <rPh sb="5" eb="7">
      <t>シテイ</t>
    </rPh>
    <rPh sb="7" eb="9">
      <t>カイゴ</t>
    </rPh>
    <rPh sb="9" eb="11">
      <t>ロウジン</t>
    </rPh>
    <rPh sb="11" eb="13">
      <t>フクシ</t>
    </rPh>
    <rPh sb="13" eb="15">
      <t>シセツ</t>
    </rPh>
    <rPh sb="16" eb="18">
      <t>バアイ</t>
    </rPh>
    <rPh sb="19" eb="22">
      <t>ニュウショシャ</t>
    </rPh>
    <rPh sb="22" eb="23">
      <t>スウ</t>
    </rPh>
    <rPh sb="24" eb="26">
      <t>ニュウリョク</t>
    </rPh>
    <rPh sb="33" eb="36">
      <t>ニュウショシャ</t>
    </rPh>
    <rPh sb="36" eb="37">
      <t>スウ</t>
    </rPh>
    <rPh sb="39" eb="42">
      <t>ゼンネンド</t>
    </rPh>
    <rPh sb="43" eb="46">
      <t>ヘイキンチ</t>
    </rPh>
    <rPh sb="47" eb="50">
      <t>ゼンネンド</t>
    </rPh>
    <rPh sb="51" eb="54">
      <t>ニュウショシャ</t>
    </rPh>
    <rPh sb="54" eb="55">
      <t>ノ</t>
    </rPh>
    <rPh sb="55" eb="56">
      <t>スウ</t>
    </rPh>
    <rPh sb="57" eb="59">
      <t>トウガイ</t>
    </rPh>
    <rPh sb="59" eb="62">
      <t>ゼンネンド</t>
    </rPh>
    <rPh sb="63" eb="65">
      <t>ニッスウ</t>
    </rPh>
    <rPh sb="66" eb="67">
      <t>ジョ</t>
    </rPh>
    <rPh sb="69" eb="70">
      <t>エ</t>
    </rPh>
    <rPh sb="71" eb="72">
      <t>カズ</t>
    </rPh>
    <rPh sb="73" eb="76">
      <t>ショウスウテン</t>
    </rPh>
    <rPh sb="76" eb="77">
      <t>ダイ</t>
    </rPh>
    <rPh sb="78" eb="79">
      <t>イ</t>
    </rPh>
    <rPh sb="79" eb="81">
      <t>イカ</t>
    </rPh>
    <rPh sb="82" eb="83">
      <t>キ</t>
    </rPh>
    <rPh sb="84" eb="85">
      <t>ア</t>
    </rPh>
    <phoneticPr fontId="2"/>
  </si>
  <si>
    <t>　(8) ユニットリーダーに以下の印をつけてください。</t>
    <rPh sb="14" eb="16">
      <t>イカ</t>
    </rPh>
    <rPh sb="17" eb="18">
      <t>シルシ</t>
    </rPh>
    <phoneticPr fontId="2"/>
  </si>
  <si>
    <t>　(9)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</si>
  <si>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(10) 従業者の職種について、下記のうち該当する職種をプルダウンより選択してください。</t>
    <rPh sb="6" eb="9">
      <t>ジュウギョウシャ</t>
    </rPh>
    <rPh sb="10" eb="12">
      <t>ショクシュ</t>
    </rPh>
    <rPh sb="17" eb="19">
      <t>カキ</t>
    </rPh>
    <rPh sb="22" eb="24">
      <t>ガイトウ</t>
    </rPh>
    <rPh sb="26" eb="28">
      <t>ショクシュ</t>
    </rPh>
    <rPh sb="36" eb="38">
      <t>センタク</t>
    </rPh>
    <phoneticPr fontId="2"/>
  </si>
  <si>
    <t>　(11) 従業者の勤務形態について、下記のうち該当する区分の記号をプルダウンより選択してください。</t>
    <rPh sb="6" eb="9">
      <t>ジュウギョウシャ</t>
    </rPh>
    <rPh sb="10" eb="12">
      <t>キンム</t>
    </rPh>
    <rPh sb="12" eb="14">
      <t>ケイタイ</t>
    </rPh>
    <rPh sb="19" eb="21">
      <t>カキ</t>
    </rPh>
    <rPh sb="24" eb="26">
      <t>ガイトウ</t>
    </rPh>
    <rPh sb="28" eb="30">
      <t>クブン</t>
    </rPh>
    <rPh sb="31" eb="33">
      <t>キゴウ</t>
    </rPh>
    <rPh sb="41" eb="43">
      <t>センタク</t>
    </rPh>
    <phoneticPr fontId="3"/>
  </si>
  <si>
    <t>　(12) 従業者の保有する資格について、該当する資格名称をプルダウンより選択してください。</t>
    <rPh sb="6" eb="9">
      <t>ジュウギョウシャ</t>
    </rPh>
    <rPh sb="10" eb="12">
      <t>ホユウ</t>
    </rPh>
    <rPh sb="14" eb="16">
      <t>シカク</t>
    </rPh>
    <rPh sb="21" eb="23">
      <t>ガイトウ</t>
    </rPh>
    <rPh sb="25" eb="27">
      <t>シカク</t>
    </rPh>
    <rPh sb="27" eb="29">
      <t>メイショウ</t>
    </rPh>
    <rPh sb="37" eb="39">
      <t>センタク</t>
    </rPh>
    <phoneticPr fontId="2"/>
  </si>
  <si>
    <t>　(13) 従業者の氏名を記入してください。</t>
    <rPh sb="6" eb="9">
      <t>ジュウギョウシャ</t>
    </rPh>
    <rPh sb="10" eb="12">
      <t>シメイ</t>
    </rPh>
    <rPh sb="13" eb="15">
      <t>キニュウ</t>
    </rPh>
    <phoneticPr fontId="2"/>
  </si>
  <si>
    <t>　(14) 申請する事業に係る従業者（管理者を含む。）の1ヶ月分の勤務時間数を入力してください。（別シートの「シフト記号表」を作成し、シフト記号を選択または入力してください。）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rPh sb="78" eb="80">
      <t>ニュウリョク</t>
    </rPh>
    <phoneticPr fontId="2"/>
  </si>
  <si>
    <t>　(15)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</si>
  <si>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(16)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</si>
  <si>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(17) 申請する事業所以外の事業所・施設との兼務がある場合は、兼務先の事業所・施設の名称、兼務する職務の内容、兼務時間数について記入してください。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7" eb="59">
      <t>ケンム</t>
    </rPh>
    <rPh sb="59" eb="62">
      <t>ジカンスウ</t>
    </rPh>
    <rPh sb="66" eb="68">
      <t>キニュウ</t>
    </rPh>
    <phoneticPr fontId="2"/>
  </si>
  <si>
    <t>　(18) 常勤換算による配置が求められる職種について、各欄に該当する数字を確認・入力し、常勤換算後の人数を算出してください。</t>
    <rPh sb="6" eb="8">
      <t>ジョウキン</t>
    </rPh>
    <rPh sb="8" eb="10">
      <t>カンザン</t>
    </rPh>
    <rPh sb="13" eb="15">
      <t>ハイチ</t>
    </rPh>
    <rPh sb="16" eb="17">
      <t>モト</t>
    </rPh>
    <rPh sb="21" eb="23">
      <t>ショクシュ</t>
    </rPh>
    <rPh sb="28" eb="29">
      <t>カク</t>
    </rPh>
    <rPh sb="29" eb="30">
      <t>ラン</t>
    </rPh>
    <rPh sb="31" eb="33">
      <t>ガイトウ</t>
    </rPh>
    <rPh sb="35" eb="37">
      <t>スウジ</t>
    </rPh>
    <rPh sb="38" eb="40">
      <t>カクニン</t>
    </rPh>
    <rPh sb="41" eb="43">
      <t>ニュウリョク</t>
    </rPh>
    <rPh sb="45" eb="47">
      <t>ジョウキン</t>
    </rPh>
    <rPh sb="47" eb="49">
      <t>カンサン</t>
    </rPh>
    <rPh sb="49" eb="50">
      <t>ゴ</t>
    </rPh>
    <rPh sb="51" eb="53">
      <t>ニンズウ</t>
    </rPh>
    <rPh sb="54" eb="56">
      <t>サンシュツ</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</si>
  <si>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</si>
  <si>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9">
      <t>ジュウライガタ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</si>
  <si>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</si>
  <si>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</si>
  <si>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</si>
  <si>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</si>
  <si>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</si>
  <si>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ー</t>
    <phoneticPr fontId="2"/>
  </si>
  <si>
    <t>(短期入所生活介護/共用型認知症対応型通所介護）</t>
    <rPh sb="1" eb="3">
      <t>タンキ</t>
    </rPh>
    <rPh sb="3" eb="5">
      <t>ニュウショ</t>
    </rPh>
    <rPh sb="5" eb="7">
      <t>セイカツ</t>
    </rPh>
    <rPh sb="7" eb="9">
      <t>カイゴ</t>
    </rPh>
    <rPh sb="10" eb="12">
      <t>キョウヨウ</t>
    </rPh>
    <rPh sb="12" eb="13">
      <t>ガタ</t>
    </rPh>
    <rPh sb="13" eb="16">
      <t>ニンチショウ</t>
    </rPh>
    <rPh sb="16" eb="18">
      <t>タイオウ</t>
    </rPh>
    <rPh sb="18" eb="19">
      <t>ガタ</t>
    </rPh>
    <rPh sb="19" eb="21">
      <t>ツウショ</t>
    </rPh>
    <rPh sb="21" eb="23">
      <t>カイゴ</t>
    </rPh>
    <phoneticPr fontId="2"/>
  </si>
  <si>
    <t>　　  利用者数は、前年度の平均値（前年度の利用者延数を当該前年度の日数で除して得た数。小数点第2位以下を切り上げ）とします。新規又は再開の場合は、推定数を入力してください。</t>
    <phoneticPr fontId="2"/>
  </si>
  <si>
    <t>【自治体の皆様へ】</t>
    <rPh sb="1" eb="4">
      <t>ジチタイ</t>
    </rPh>
    <rPh sb="5" eb="7">
      <t>ミナサマ</t>
    </rPh>
    <phoneticPr fontId="2"/>
  </si>
  <si>
    <t>○○　G太</t>
    <phoneticPr fontId="2"/>
  </si>
  <si>
    <t>看護職員を兼務</t>
    <phoneticPr fontId="2"/>
  </si>
  <si>
    <t>機能訓練指導員を兼務</t>
    <phoneticPr fontId="2"/>
  </si>
  <si>
    <t>介護職員を兼務</t>
    <rPh sb="0" eb="2">
      <t>カイゴ</t>
    </rPh>
    <rPh sb="2" eb="4">
      <t>ショクイン</t>
    </rPh>
    <rPh sb="5" eb="7">
      <t>ケンム</t>
    </rPh>
    <phoneticPr fontId="2"/>
  </si>
  <si>
    <t>介護支援専門員を兼務</t>
    <rPh sb="0" eb="2">
      <t>カイゴ</t>
    </rPh>
    <rPh sb="2" eb="4">
      <t>シエン</t>
    </rPh>
    <rPh sb="4" eb="7">
      <t>センモンイン</t>
    </rPh>
    <rPh sb="8" eb="10">
      <t>ケンム</t>
    </rPh>
    <phoneticPr fontId="2"/>
  </si>
  <si>
    <t>　(7) 短期入所生活介護の場合または共用型認知症対応型通所介護を提供している場合、利用者数を入力してください。（空床利用型の場合は記載不要です。）</t>
    <rPh sb="5" eb="7">
      <t>タンキ</t>
    </rPh>
    <rPh sb="7" eb="9">
      <t>ニュウショ</t>
    </rPh>
    <rPh sb="9" eb="11">
      <t>セイカツ</t>
    </rPh>
    <rPh sb="11" eb="13">
      <t>カイゴ</t>
    </rPh>
    <rPh sb="14" eb="16">
      <t>バアイ</t>
    </rPh>
    <rPh sb="42" eb="44">
      <t>リヨウ</t>
    </rPh>
    <rPh sb="44" eb="45">
      <t>シャ</t>
    </rPh>
    <rPh sb="45" eb="46">
      <t>スウ</t>
    </rPh>
    <rPh sb="47" eb="49">
      <t>ニュウリョク</t>
    </rPh>
    <rPh sb="57" eb="59">
      <t>クウショウ</t>
    </rPh>
    <rPh sb="59" eb="61">
      <t>リヨウ</t>
    </rPh>
    <rPh sb="61" eb="62">
      <t>ガタ</t>
    </rPh>
    <rPh sb="63" eb="65">
      <t>バアイ</t>
    </rPh>
    <rPh sb="66" eb="68">
      <t>キサイ</t>
    </rPh>
    <rPh sb="68" eb="70">
      <t>フヨウ</t>
    </rPh>
    <phoneticPr fontId="2"/>
  </si>
  <si>
    <t>　(6) 短期入所生活介護の場合または共用型認知症対応型通所介護を提供している場合、利用定員数を入力してください。（空床利用型の場合は空床利用と入力してください。）</t>
    <rPh sb="5" eb="7">
      <t>タンキ</t>
    </rPh>
    <rPh sb="7" eb="9">
      <t>ニュウショ</t>
    </rPh>
    <rPh sb="9" eb="11">
      <t>セイカツ</t>
    </rPh>
    <rPh sb="11" eb="13">
      <t>カイゴ</t>
    </rPh>
    <rPh sb="14" eb="16">
      <t>バアイ</t>
    </rPh>
    <rPh sb="19" eb="21">
      <t>キョウヨウ</t>
    </rPh>
    <rPh sb="21" eb="22">
      <t>ガタ</t>
    </rPh>
    <rPh sb="22" eb="25">
      <t>ニンチショウ</t>
    </rPh>
    <rPh sb="25" eb="27">
      <t>タイオウ</t>
    </rPh>
    <rPh sb="27" eb="28">
      <t>ガタ</t>
    </rPh>
    <rPh sb="28" eb="30">
      <t>ツウショ</t>
    </rPh>
    <rPh sb="30" eb="32">
      <t>カイゴ</t>
    </rPh>
    <rPh sb="33" eb="35">
      <t>テイキョウ</t>
    </rPh>
    <rPh sb="39" eb="41">
      <t>バアイ</t>
    </rPh>
    <rPh sb="42" eb="44">
      <t>リヨウ</t>
    </rPh>
    <rPh sb="44" eb="46">
      <t>テイイン</t>
    </rPh>
    <rPh sb="46" eb="47">
      <t>スウ</t>
    </rPh>
    <rPh sb="48" eb="50">
      <t>ニュウリョク</t>
    </rPh>
    <phoneticPr fontId="2"/>
  </si>
  <si>
    <t>　(7) 短期入所生活介護の場合または共用型認知症対応型通所介護を提供している場合、利用者数を入力してください。（空床利用型の場合は記載不要です。）</t>
    <rPh sb="5" eb="7">
      <t>タンキ</t>
    </rPh>
    <rPh sb="7" eb="9">
      <t>ニュウショ</t>
    </rPh>
    <rPh sb="9" eb="11">
      <t>セイカツ</t>
    </rPh>
    <rPh sb="11" eb="13">
      <t>カイゴ</t>
    </rPh>
    <rPh sb="14" eb="16">
      <t>バアイ</t>
    </rPh>
    <rPh sb="42" eb="44">
      <t>リヨウ</t>
    </rPh>
    <rPh sb="44" eb="45">
      <t>シャ</t>
    </rPh>
    <rPh sb="45" eb="46">
      <t>スウ</t>
    </rPh>
    <rPh sb="47" eb="49">
      <t>ニュウリョク</t>
    </rPh>
    <phoneticPr fontId="2"/>
  </si>
  <si>
    <t>　(6) 短期入所生活介護の場合または共用型認知症対応型通所介護を提供している場合、利用定員数を入力してください。（空床利用型の場合は「空床利用」と入力してください。）</t>
    <rPh sb="5" eb="7">
      <t>タンキ</t>
    </rPh>
    <rPh sb="7" eb="9">
      <t>ニュウショ</t>
    </rPh>
    <rPh sb="9" eb="11">
      <t>セイカツ</t>
    </rPh>
    <rPh sb="11" eb="13">
      <t>カイゴ</t>
    </rPh>
    <rPh sb="14" eb="16">
      <t>バアイ</t>
    </rPh>
    <rPh sb="19" eb="21">
      <t>キョウヨウ</t>
    </rPh>
    <rPh sb="21" eb="22">
      <t>ガタ</t>
    </rPh>
    <rPh sb="22" eb="25">
      <t>ニンチショウ</t>
    </rPh>
    <rPh sb="25" eb="27">
      <t>タイオウ</t>
    </rPh>
    <rPh sb="27" eb="28">
      <t>ガタ</t>
    </rPh>
    <rPh sb="28" eb="30">
      <t>ツウショ</t>
    </rPh>
    <rPh sb="30" eb="32">
      <t>カイゴ</t>
    </rPh>
    <rPh sb="33" eb="35">
      <t>テイキョウ</t>
    </rPh>
    <rPh sb="39" eb="41">
      <t>バアイ</t>
    </rPh>
    <rPh sb="42" eb="44">
      <t>リヨウ</t>
    </rPh>
    <rPh sb="44" eb="46">
      <t>テイイン</t>
    </rPh>
    <rPh sb="46" eb="47">
      <t>スウ</t>
    </rPh>
    <rPh sb="48" eb="50">
      <t>ニュウリョク</t>
    </rPh>
    <rPh sb="58" eb="60">
      <t>クウショウ</t>
    </rPh>
    <rPh sb="60" eb="62">
      <t>リヨウ</t>
    </rPh>
    <rPh sb="62" eb="63">
      <t>ガタ</t>
    </rPh>
    <rPh sb="64" eb="66">
      <t>バアイ</t>
    </rPh>
    <rPh sb="68" eb="70">
      <t>クウショウ</t>
    </rPh>
    <rPh sb="70" eb="72">
      <t>リヨウ</t>
    </rPh>
    <rPh sb="74" eb="76">
      <t>ニュウリョク</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</si>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</sst>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h:mm;@"/>
    <numFmt numFmtId="178" formatCode="#,##0.0;[Red]\-#,##0.0"/>
    <numFmt numFmtId="179" formatCode="#,##0.0&quot;人&quot;"/>
    <numFmt numFmtId="180" formatCode="#,##0&quot;人&quot;"/>
  </numFmts>
  <fonts count="2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1"/>
      <name val="游ゴシック"/>
      <family val="2"/>
      <charset val="128"/>
      <scheme val="minor"/>
    </font>
    <font>
      <sz val="12"/>
      <name val="游ゴシック"/>
      <family val="3"/>
      <charset val="128"/>
      <scheme val="minor"/>
    </font>
    <font>
      <sz val="12"/>
      <color theme="1"/>
      <name val="游ゴシック"/>
      <family val="3"/>
      <charset val="128"/>
      <scheme val="minor"/>
    </font>
    <font>
      <sz val="11"/>
      <color rgb="FF000000"/>
      <name val="游ゴシック"/>
      <family val="3"/>
      <charset val="128"/>
    </font>
    <font>
      <sz val="9"/>
      <color rgb="FF000000"/>
      <name val="游ゴシック"/>
      <family val="3"/>
      <charset val="128"/>
    </font>
    <font>
      <b/>
      <sz val="11"/>
      <color rgb="FFFF0000"/>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sz val="11"/>
      <color rgb="FFFF0000"/>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1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43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5" fillId="0" borderId="10" xfId="0" applyFont="1" applyBorder="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5"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3" xfId="0" applyFont="1" applyBorder="1" applyAlignment="1">
      <alignment vertical="center"/>
    </xf>
    <xf numFmtId="0" fontId="4" fillId="0" borderId="55"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7" fillId="0" borderId="0" xfId="0" applyFont="1" applyFill="1" applyAlignment="1">
      <alignment horizontal="right" vertical="center"/>
    </xf>
    <xf numFmtId="0" fontId="7" fillId="0" borderId="0" xfId="0" applyFont="1" applyFill="1" applyAlignment="1">
      <alignment vertical="center"/>
    </xf>
    <xf numFmtId="0" fontId="5" fillId="0" borderId="16" xfId="0"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0" fontId="5" fillId="0" borderId="18"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0" fillId="3" borderId="0" xfId="0" applyFill="1">
      <alignment vertical="center"/>
    </xf>
    <xf numFmtId="0" fontId="0" fillId="3" borderId="0" xfId="0" applyFill="1" applyAlignment="1" applyProtection="1">
      <alignment horizontal="center" vertical="center"/>
      <protection locked="0"/>
    </xf>
    <xf numFmtId="0" fontId="5" fillId="0" borderId="19" xfId="0" applyNumberFormat="1" applyFont="1" applyFill="1" applyBorder="1" applyAlignment="1">
      <alignment horizontal="center" vertical="center" wrapText="1"/>
    </xf>
    <xf numFmtId="0" fontId="4" fillId="0" borderId="61" xfId="0" applyFont="1" applyBorder="1" applyAlignment="1">
      <alignment vertical="center"/>
    </xf>
    <xf numFmtId="0" fontId="10" fillId="0" borderId="61" xfId="0" applyFont="1" applyBorder="1" applyAlignment="1">
      <alignment vertical="center"/>
    </xf>
    <xf numFmtId="0" fontId="4" fillId="0" borderId="41" xfId="0" applyFont="1" applyBorder="1" applyAlignment="1">
      <alignment vertical="center"/>
    </xf>
    <xf numFmtId="0" fontId="4" fillId="0" borderId="62" xfId="0" applyFont="1" applyBorder="1" applyAlignment="1">
      <alignment vertical="center"/>
    </xf>
    <xf numFmtId="0" fontId="10" fillId="0" borderId="62" xfId="0" applyFont="1" applyBorder="1" applyAlignment="1">
      <alignment vertical="center"/>
    </xf>
    <xf numFmtId="0" fontId="5" fillId="0" borderId="66" xfId="0" applyFont="1" applyBorder="1" applyAlignment="1">
      <alignment vertical="center"/>
    </xf>
    <xf numFmtId="0" fontId="5" fillId="0" borderId="67"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78" xfId="0" applyFont="1" applyBorder="1" applyAlignment="1">
      <alignment vertical="center"/>
    </xf>
    <xf numFmtId="0" fontId="10" fillId="0" borderId="79"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40" xfId="0" applyFont="1" applyBorder="1" applyAlignment="1">
      <alignment horizontal="center" vertical="center"/>
    </xf>
    <xf numFmtId="0" fontId="10" fillId="0" borderId="6" xfId="0" applyFont="1" applyBorder="1" applyAlignment="1">
      <alignment vertical="center"/>
    </xf>
    <xf numFmtId="0" fontId="10" fillId="0" borderId="80" xfId="0" applyFont="1" applyBorder="1" applyAlignment="1">
      <alignment horizontal="center" vertical="center"/>
    </xf>
    <xf numFmtId="0" fontId="10" fillId="0" borderId="81"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65" xfId="0" applyFill="1" applyBorder="1" applyAlignment="1">
      <alignment horizontal="center" vertical="center"/>
    </xf>
    <xf numFmtId="0" fontId="15" fillId="3" borderId="28" xfId="0" applyFont="1" applyFill="1" applyBorder="1" applyAlignment="1">
      <alignment horizontal="center" vertical="center"/>
    </xf>
    <xf numFmtId="0" fontId="15" fillId="3" borderId="59" xfId="0" applyFont="1" applyFill="1" applyBorder="1" applyAlignment="1">
      <alignment horizontal="center" vertical="center"/>
    </xf>
    <xf numFmtId="0" fontId="16" fillId="3" borderId="38" xfId="0" applyFont="1" applyFill="1" applyBorder="1" applyAlignment="1">
      <alignment vertical="center" shrinkToFit="1"/>
    </xf>
    <xf numFmtId="0" fontId="16" fillId="3" borderId="58" xfId="0" applyFont="1" applyFill="1" applyBorder="1" applyAlignment="1">
      <alignment vertical="center" shrinkToFit="1"/>
    </xf>
    <xf numFmtId="0" fontId="16" fillId="3" borderId="10" xfId="0" applyFont="1" applyFill="1" applyBorder="1" applyAlignment="1">
      <alignment vertical="center" shrinkToFit="1"/>
    </xf>
    <xf numFmtId="0" fontId="16" fillId="3" borderId="8" xfId="0" applyFont="1" applyFill="1" applyBorder="1" applyAlignment="1">
      <alignment vertical="center" shrinkToFit="1"/>
    </xf>
    <xf numFmtId="0" fontId="0" fillId="3" borderId="8" xfId="0" applyFill="1" applyBorder="1">
      <alignment vertical="center"/>
    </xf>
    <xf numFmtId="0" fontId="0" fillId="3" borderId="10" xfId="0" applyFill="1" applyBorder="1">
      <alignment vertical="center"/>
    </xf>
    <xf numFmtId="0" fontId="0" fillId="3" borderId="19" xfId="0" applyFill="1" applyBorder="1">
      <alignment vertical="center"/>
    </xf>
    <xf numFmtId="0" fontId="0" fillId="3" borderId="17" xfId="0" applyFill="1" applyBorder="1">
      <alignment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10" fillId="0" borderId="0" xfId="0" applyFont="1" applyBorder="1" applyAlignment="1" applyProtection="1">
      <alignment horizontal="left"/>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19" fillId="3" borderId="0" xfId="0" applyFont="1" applyFill="1" applyAlignment="1" applyProtection="1">
      <alignment horizontal="left" vertical="center"/>
    </xf>
    <xf numFmtId="0" fontId="0" fillId="3" borderId="0" xfId="0" applyFill="1" applyAlignment="1" applyProtection="1">
      <alignment horizontal="center" vertical="center"/>
    </xf>
    <xf numFmtId="0" fontId="0" fillId="3" borderId="0" xfId="0" applyFill="1" applyProtection="1">
      <alignment vertical="center"/>
    </xf>
    <xf numFmtId="0" fontId="0" fillId="3" borderId="0" xfId="0" applyFill="1" applyAlignment="1" applyProtection="1">
      <alignment horizontal="left" vertical="center"/>
    </xf>
    <xf numFmtId="0" fontId="0" fillId="3" borderId="45"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3" borderId="0" xfId="0" applyFill="1" applyAlignment="1" applyProtection="1">
      <alignment horizontal="righ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20"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22" fillId="3" borderId="59" xfId="0" applyFont="1" applyFill="1" applyBorder="1" applyAlignment="1">
      <alignment horizontal="center" vertical="center"/>
    </xf>
    <xf numFmtId="0" fontId="16" fillId="3" borderId="60" xfId="0" applyFont="1" applyFill="1" applyBorder="1" applyAlignment="1">
      <alignment horizontal="center" vertical="center"/>
    </xf>
    <xf numFmtId="0" fontId="16" fillId="3" borderId="58" xfId="0" applyFont="1" applyFill="1" applyBorder="1">
      <alignment vertical="center"/>
    </xf>
    <xf numFmtId="0" fontId="16" fillId="3" borderId="34" xfId="0" applyFont="1" applyFill="1" applyBorder="1">
      <alignment vertical="center"/>
    </xf>
    <xf numFmtId="0" fontId="16" fillId="3" borderId="8" xfId="0" applyFont="1" applyFill="1" applyBorder="1">
      <alignment vertical="center"/>
    </xf>
    <xf numFmtId="0" fontId="16" fillId="3" borderId="9" xfId="0" applyFont="1" applyFill="1" applyBorder="1">
      <alignment vertical="center"/>
    </xf>
    <xf numFmtId="0" fontId="16" fillId="3" borderId="17" xfId="0" applyFont="1" applyFill="1" applyBorder="1">
      <alignment vertical="center"/>
    </xf>
    <xf numFmtId="0" fontId="16" fillId="3" borderId="18" xfId="0" applyFont="1" applyFill="1" applyBorder="1">
      <alignment vertical="center"/>
    </xf>
    <xf numFmtId="20" fontId="8" fillId="3" borderId="0" xfId="0" applyNumberFormat="1" applyFont="1" applyFill="1" applyBorder="1" applyAlignment="1" applyProtection="1">
      <alignment vertical="center"/>
      <protection locked="0"/>
    </xf>
    <xf numFmtId="0" fontId="5" fillId="0" borderId="68" xfId="0" applyFont="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Alignment="1">
      <alignment vertical="center"/>
    </xf>
    <xf numFmtId="0" fontId="5" fillId="0" borderId="0" xfId="0" applyFont="1" applyFill="1" applyBorder="1" applyAlignment="1">
      <alignment horizontal="centerContinuous" vertical="center"/>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0" applyFont="1" applyFill="1" applyAlignment="1">
      <alignment horizontal="centerContinuous" vertical="center"/>
    </xf>
    <xf numFmtId="0" fontId="4" fillId="0" borderId="23" xfId="0" applyFont="1" applyBorder="1" applyAlignment="1">
      <alignment vertical="center"/>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Fill="1" applyBorder="1" applyAlignment="1">
      <alignment horizontal="center" vertical="center"/>
    </xf>
    <xf numFmtId="0" fontId="23" fillId="3" borderId="0" xfId="0" applyFont="1" applyFill="1">
      <alignment vertical="center"/>
    </xf>
    <xf numFmtId="0" fontId="23" fillId="3" borderId="0" xfId="0" applyFont="1" applyFill="1" applyAlignment="1">
      <alignment horizontal="left" vertical="center"/>
    </xf>
    <xf numFmtId="0" fontId="5" fillId="0" borderId="54" xfId="0" applyFont="1" applyBorder="1" applyAlignment="1">
      <alignment horizontal="center" vertical="center" shrinkToFit="1"/>
    </xf>
    <xf numFmtId="0" fontId="5" fillId="0" borderId="85"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63"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64"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77" xfId="0" applyFont="1" applyBorder="1" applyAlignment="1">
      <alignment horizontal="center" vertical="center" shrinkToFi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9" fillId="0" borderId="0" xfId="0" applyFont="1" applyBorder="1">
      <alignment vertical="center"/>
    </xf>
    <xf numFmtId="0" fontId="8" fillId="3" borderId="0" xfId="0" applyFont="1" applyFill="1" applyBorder="1" applyAlignment="1" applyProtection="1">
      <alignment vertical="center"/>
      <protection locked="0"/>
    </xf>
    <xf numFmtId="180" fontId="5" fillId="3" borderId="0" xfId="0" applyNumberFormat="1" applyFont="1" applyFill="1" applyBorder="1" applyAlignment="1">
      <alignment horizontal="center" vertical="center"/>
    </xf>
    <xf numFmtId="0" fontId="5" fillId="3" borderId="0" xfId="0" applyFont="1" applyFill="1" applyBorder="1" applyAlignment="1" applyProtection="1">
      <alignment vertical="center" wrapText="1"/>
      <protection locked="0"/>
    </xf>
    <xf numFmtId="179" fontId="5" fillId="3" borderId="0" xfId="0" applyNumberFormat="1" applyFont="1" applyFill="1" applyBorder="1" applyAlignment="1">
      <alignment vertical="center"/>
    </xf>
    <xf numFmtId="0" fontId="0" fillId="3" borderId="8" xfId="0" applyFill="1" applyBorder="1" applyAlignment="1" applyProtection="1">
      <alignment horizontal="center" vertical="center"/>
    </xf>
    <xf numFmtId="0" fontId="5" fillId="2" borderId="1" xfId="0" applyFont="1" applyFill="1" applyBorder="1" applyAlignment="1" applyProtection="1">
      <alignment horizontal="center" vertical="center" shrinkToFit="1"/>
      <protection locked="0"/>
    </xf>
    <xf numFmtId="0" fontId="5" fillId="2" borderId="31" xfId="0" applyFont="1" applyFill="1" applyBorder="1" applyAlignment="1" applyProtection="1">
      <alignment horizontal="center" vertical="center" shrinkToFit="1"/>
      <protection locked="0"/>
    </xf>
    <xf numFmtId="0" fontId="5" fillId="2" borderId="52" xfId="0" applyFont="1" applyFill="1" applyBorder="1" applyAlignment="1" applyProtection="1">
      <alignment horizontal="center" vertical="center" shrinkToFit="1"/>
      <protection locked="0"/>
    </xf>
    <xf numFmtId="0" fontId="5" fillId="2" borderId="94" xfId="0" applyFont="1" applyFill="1" applyBorder="1" applyAlignment="1" applyProtection="1">
      <alignment horizontal="center" vertical="center" shrinkToFit="1"/>
      <protection locked="0"/>
    </xf>
    <xf numFmtId="0" fontId="5" fillId="2" borderId="51" xfId="0" applyFont="1" applyFill="1" applyBorder="1" applyAlignment="1" applyProtection="1">
      <alignment horizontal="center" vertical="center" shrinkToFit="1"/>
      <protection locked="0"/>
    </xf>
    <xf numFmtId="0" fontId="5" fillId="2" borderId="95"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30" xfId="0" applyFont="1" applyFill="1" applyBorder="1" applyAlignment="1" applyProtection="1">
      <alignment horizontal="center" vertical="center" shrinkToFit="1"/>
      <protection locked="0"/>
    </xf>
    <xf numFmtId="0" fontId="5" fillId="2" borderId="32" xfId="0" applyFont="1" applyFill="1" applyBorder="1" applyAlignment="1" applyProtection="1">
      <alignment horizontal="center" vertical="center" shrinkToFit="1"/>
      <protection locked="0"/>
    </xf>
    <xf numFmtId="0" fontId="5" fillId="2" borderId="44" xfId="0" applyFont="1" applyFill="1" applyBorder="1" applyAlignment="1" applyProtection="1">
      <alignment horizontal="center" vertical="center" shrinkToFit="1"/>
      <protection locked="0"/>
    </xf>
    <xf numFmtId="0" fontId="5" fillId="2" borderId="82" xfId="0" applyFont="1" applyFill="1" applyBorder="1" applyAlignment="1" applyProtection="1">
      <alignment horizontal="center" vertical="center" shrinkToFit="1"/>
      <protection locked="0"/>
    </xf>
    <xf numFmtId="0" fontId="5" fillId="2" borderId="87" xfId="0" applyFont="1" applyFill="1" applyBorder="1" applyAlignment="1" applyProtection="1">
      <alignment horizontal="center" vertical="center" shrinkToFit="1"/>
      <protection locked="0"/>
    </xf>
    <xf numFmtId="0" fontId="5" fillId="2" borderId="84" xfId="0" applyFont="1" applyFill="1" applyBorder="1" applyAlignment="1" applyProtection="1">
      <alignment horizontal="center" vertical="center" shrinkToFit="1"/>
      <protection locked="0"/>
    </xf>
    <xf numFmtId="0" fontId="5" fillId="2" borderId="96" xfId="0" applyFont="1" applyFill="1" applyBorder="1" applyAlignment="1" applyProtection="1">
      <alignment horizontal="center" vertical="center" shrinkToFit="1"/>
      <protection locked="0"/>
    </xf>
    <xf numFmtId="0" fontId="5" fillId="2" borderId="83" xfId="0" applyFont="1" applyFill="1" applyBorder="1" applyAlignment="1" applyProtection="1">
      <alignment horizontal="center" vertical="center" shrinkToFit="1"/>
      <protection locked="0"/>
    </xf>
    <xf numFmtId="0" fontId="5" fillId="2" borderId="86" xfId="0" applyFont="1" applyFill="1" applyBorder="1" applyAlignment="1" applyProtection="1">
      <alignment horizontal="center" vertical="center" shrinkToFit="1"/>
      <protection locked="0"/>
    </xf>
    <xf numFmtId="0" fontId="5" fillId="2" borderId="97" xfId="0" applyFont="1" applyFill="1" applyBorder="1" applyAlignment="1" applyProtection="1">
      <alignment horizontal="center" vertical="center" shrinkToFit="1"/>
      <protection locked="0"/>
    </xf>
    <xf numFmtId="0" fontId="5" fillId="2" borderId="98" xfId="0" applyFont="1" applyFill="1" applyBorder="1" applyAlignment="1" applyProtection="1">
      <alignment horizontal="center" vertical="center" shrinkToFit="1"/>
      <protection locked="0"/>
    </xf>
    <xf numFmtId="20" fontId="0" fillId="3" borderId="8" xfId="0" applyNumberFormat="1" applyFill="1" applyBorder="1" applyAlignment="1" applyProtection="1">
      <alignment horizontal="center" vertical="center"/>
    </xf>
    <xf numFmtId="0" fontId="0" fillId="3" borderId="8" xfId="0" applyNumberFormat="1" applyFill="1" applyBorder="1" applyAlignment="1" applyProtection="1">
      <alignment horizontal="center" vertical="center"/>
    </xf>
    <xf numFmtId="177" fontId="0" fillId="3" borderId="8" xfId="0" applyNumberFormat="1" applyFill="1" applyBorder="1" applyAlignment="1" applyProtection="1">
      <alignment horizontal="center" vertical="center"/>
    </xf>
    <xf numFmtId="20" fontId="0" fillId="3" borderId="8" xfId="0" applyNumberForma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20" fontId="0" fillId="5" borderId="8" xfId="0" applyNumberFormat="1" applyFill="1" applyBorder="1" applyAlignment="1" applyProtection="1">
      <alignment horizontal="center" vertical="center"/>
      <protection locked="0"/>
    </xf>
    <xf numFmtId="0" fontId="0" fillId="5" borderId="8" xfId="0" applyNumberFormat="1" applyFill="1" applyBorder="1" applyAlignment="1" applyProtection="1">
      <alignment horizontal="center" vertical="center"/>
      <protection locked="0"/>
    </xf>
    <xf numFmtId="0" fontId="0" fillId="5" borderId="45" xfId="0" applyFill="1" applyBorder="1" applyAlignment="1" applyProtection="1">
      <alignment horizontal="center" vertical="center"/>
      <protection locked="0"/>
    </xf>
    <xf numFmtId="0" fontId="0" fillId="5" borderId="42" xfId="0" applyFill="1" applyBorder="1" applyAlignment="1" applyProtection="1">
      <alignment horizontal="center" vertical="center"/>
      <protection locked="0"/>
    </xf>
    <xf numFmtId="0" fontId="14" fillId="5" borderId="21" xfId="0" applyFont="1" applyFill="1" applyBorder="1" applyAlignment="1" applyProtection="1">
      <alignment horizontal="center" vertical="center"/>
      <protection locked="0"/>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0" fillId="3" borderId="0" xfId="0" applyFill="1" applyAlignment="1" applyProtection="1">
      <alignment horizontal="right" vertical="center"/>
      <protection locked="0"/>
    </xf>
    <xf numFmtId="0" fontId="0" fillId="3" borderId="0" xfId="0" applyFill="1" applyProtection="1">
      <alignment vertical="center"/>
      <protection locked="0"/>
    </xf>
    <xf numFmtId="0" fontId="0" fillId="3" borderId="0" xfId="0" applyFill="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wrapText="1"/>
      <protection locked="0"/>
    </xf>
    <xf numFmtId="0" fontId="5" fillId="5" borderId="33" xfId="0" applyFont="1" applyFill="1" applyBorder="1" applyAlignment="1" applyProtection="1">
      <alignment horizontal="left" vertical="center" wrapText="1"/>
      <protection locked="0"/>
    </xf>
    <xf numFmtId="0" fontId="5" fillId="5" borderId="48" xfId="0" applyFont="1" applyFill="1" applyBorder="1" applyAlignment="1" applyProtection="1">
      <alignment horizontal="left" vertical="center" wrapText="1"/>
      <protection locked="0"/>
    </xf>
    <xf numFmtId="0" fontId="5" fillId="5" borderId="12"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6" xfId="0" applyFont="1" applyFill="1" applyBorder="1" applyAlignment="1" applyProtection="1">
      <alignment horizontal="left" vertical="center" wrapText="1"/>
      <protection locked="0"/>
    </xf>
    <xf numFmtId="0" fontId="5" fillId="5" borderId="39" xfId="0" applyFont="1" applyFill="1" applyBorder="1" applyAlignment="1" applyProtection="1">
      <alignment horizontal="left" vertical="center" wrapText="1"/>
      <protection locked="0"/>
    </xf>
    <xf numFmtId="0" fontId="5" fillId="5" borderId="27" xfId="0" applyFont="1" applyFill="1" applyBorder="1" applyAlignment="1" applyProtection="1">
      <alignment horizontal="left" vertical="center" wrapText="1"/>
      <protection locked="0"/>
    </xf>
    <xf numFmtId="0" fontId="5" fillId="5" borderId="40"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center" vertical="center" shrinkToFit="1"/>
      <protection locked="0"/>
    </xf>
    <xf numFmtId="0" fontId="5" fillId="4" borderId="30"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wrapText="1"/>
      <protection locked="0"/>
    </xf>
    <xf numFmtId="0" fontId="5" fillId="4" borderId="30"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shrinkToFit="1"/>
      <protection locked="0"/>
    </xf>
    <xf numFmtId="0" fontId="5" fillId="4" borderId="0" xfId="0" applyFont="1" applyFill="1" applyBorder="1" applyAlignment="1" applyProtection="1">
      <alignment horizontal="center" vertical="center" shrinkToFit="1"/>
      <protection locked="0"/>
    </xf>
    <xf numFmtId="0" fontId="5" fillId="0" borderId="99" xfId="0" applyFont="1" applyBorder="1" applyAlignment="1">
      <alignment horizontal="center" vertical="center" wrapText="1"/>
    </xf>
    <xf numFmtId="0" fontId="5" fillId="0" borderId="78" xfId="0" applyFont="1" applyBorder="1" applyAlignment="1">
      <alignment horizontal="center" vertical="center" wrapText="1"/>
    </xf>
    <xf numFmtId="1" fontId="5" fillId="0" borderId="100" xfId="0" applyNumberFormat="1" applyFont="1" applyBorder="1" applyAlignment="1">
      <alignment horizontal="center" vertical="center" wrapText="1"/>
    </xf>
    <xf numFmtId="1" fontId="5" fillId="0" borderId="78" xfId="0" applyNumberFormat="1" applyFont="1" applyBorder="1" applyAlignment="1">
      <alignment horizontal="center" vertical="center" wrapText="1"/>
    </xf>
    <xf numFmtId="0" fontId="5" fillId="2" borderId="39" xfId="0" applyFont="1" applyFill="1" applyBorder="1" applyAlignment="1" applyProtection="1">
      <alignment horizontal="center" vertical="center" shrinkToFit="1"/>
    </xf>
    <xf numFmtId="0" fontId="5" fillId="4" borderId="22" xfId="0" applyFont="1" applyFill="1" applyBorder="1" applyAlignment="1" applyProtection="1">
      <alignment horizontal="center" vertical="center" shrinkToFit="1"/>
    </xf>
    <xf numFmtId="0" fontId="5" fillId="2" borderId="23" xfId="0" applyFont="1" applyFill="1" applyBorder="1" applyAlignment="1" applyProtection="1">
      <alignment horizontal="center" vertical="center" wrapText="1"/>
    </xf>
    <xf numFmtId="0" fontId="5" fillId="4" borderId="22"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shrinkToFit="1"/>
      <protection locked="0"/>
    </xf>
    <xf numFmtId="0" fontId="5" fillId="4" borderId="27" xfId="0" applyFont="1" applyFill="1" applyBorder="1" applyAlignment="1" applyProtection="1">
      <alignment horizontal="center" vertical="center" shrinkToFit="1"/>
      <protection locked="0"/>
    </xf>
    <xf numFmtId="0" fontId="5" fillId="4" borderId="22" xfId="0" applyFont="1" applyFill="1" applyBorder="1" applyAlignment="1" applyProtection="1">
      <alignment horizontal="center" vertical="center" shrinkToFit="1"/>
      <protection locked="0"/>
    </xf>
    <xf numFmtId="0" fontId="5" fillId="0" borderId="101" xfId="0" applyFont="1" applyBorder="1" applyAlignment="1">
      <alignment horizontal="center" vertical="center" wrapText="1"/>
    </xf>
    <xf numFmtId="0" fontId="5" fillId="0" borderId="80" xfId="0" applyFont="1" applyBorder="1" applyAlignment="1">
      <alignment horizontal="center" vertical="center" wrapText="1"/>
    </xf>
    <xf numFmtId="0" fontId="5" fillId="2" borderId="23" xfId="0" applyFont="1" applyFill="1" applyBorder="1" applyAlignment="1" applyProtection="1">
      <alignment horizontal="center" vertical="center" shrinkToFit="1"/>
    </xf>
    <xf numFmtId="0" fontId="5" fillId="2" borderId="70" xfId="0" applyFont="1" applyFill="1" applyBorder="1" applyAlignment="1">
      <alignment horizontal="center" vertical="center"/>
    </xf>
    <xf numFmtId="0" fontId="5" fillId="4" borderId="70" xfId="0" applyFont="1" applyFill="1" applyBorder="1" applyAlignment="1">
      <alignment horizontal="center" vertical="center"/>
    </xf>
    <xf numFmtId="0" fontId="5" fillId="2" borderId="26"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6" xfId="0" applyFont="1" applyFill="1" applyBorder="1" applyAlignment="1">
      <alignment horizontal="center" vertical="center"/>
    </xf>
    <xf numFmtId="0" fontId="5" fillId="2" borderId="32" xfId="0" applyFont="1" applyFill="1" applyBorder="1" applyAlignment="1" applyProtection="1">
      <alignment horizontal="center" vertical="center" wrapText="1"/>
      <protection locked="0"/>
    </xf>
    <xf numFmtId="0" fontId="5" fillId="4" borderId="44" xfId="0" applyFont="1" applyFill="1" applyBorder="1" applyAlignment="1" applyProtection="1">
      <alignment horizontal="center" vertical="center" wrapText="1"/>
      <protection locked="0"/>
    </xf>
    <xf numFmtId="0" fontId="5" fillId="5" borderId="32" xfId="0" applyFont="1" applyFill="1" applyBorder="1" applyAlignment="1" applyProtection="1">
      <alignment horizontal="left" vertical="center" wrapText="1"/>
      <protection locked="0"/>
    </xf>
    <xf numFmtId="0" fontId="5" fillId="5" borderId="44" xfId="0" applyFont="1" applyFill="1" applyBorder="1" applyAlignment="1" applyProtection="1">
      <alignment horizontal="left" vertical="center" wrapText="1"/>
      <protection locked="0"/>
    </xf>
    <xf numFmtId="0" fontId="5" fillId="5" borderId="5"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0" fontId="5" fillId="5" borderId="23" xfId="0" applyFont="1" applyFill="1" applyBorder="1" applyAlignment="1" applyProtection="1">
      <alignment horizontal="left" vertical="center" wrapText="1"/>
      <protection locked="0"/>
    </xf>
    <xf numFmtId="0" fontId="5" fillId="5" borderId="22" xfId="0" applyFont="1" applyFill="1" applyBorder="1" applyAlignment="1" applyProtection="1">
      <alignment horizontal="left" vertical="center" wrapText="1"/>
      <protection locked="0"/>
    </xf>
    <xf numFmtId="0" fontId="5" fillId="0" borderId="106" xfId="0" applyFont="1" applyBorder="1" applyAlignment="1">
      <alignment horizontal="center" vertical="center" wrapText="1"/>
    </xf>
    <xf numFmtId="0" fontId="5" fillId="0" borderId="107" xfId="0" applyFont="1" applyBorder="1" applyAlignment="1">
      <alignment horizontal="center" vertical="center" wrapText="1"/>
    </xf>
    <xf numFmtId="1" fontId="5" fillId="0" borderId="108" xfId="0" applyNumberFormat="1" applyFont="1" applyBorder="1" applyAlignment="1">
      <alignment horizontal="center" vertical="center" wrapText="1"/>
    </xf>
    <xf numFmtId="1" fontId="5" fillId="0" borderId="107" xfId="0" applyNumberFormat="1" applyFont="1" applyBorder="1" applyAlignment="1">
      <alignment horizontal="center" vertical="center" wrapText="1"/>
    </xf>
    <xf numFmtId="1" fontId="5" fillId="0" borderId="102" xfId="0" applyNumberFormat="1" applyFont="1" applyBorder="1" applyAlignment="1">
      <alignment horizontal="center" vertical="center" wrapText="1"/>
    </xf>
    <xf numFmtId="1" fontId="5" fillId="0" borderId="80" xfId="0" applyNumberFormat="1" applyFont="1" applyBorder="1" applyAlignment="1">
      <alignment horizontal="center" vertical="center" wrapText="1"/>
    </xf>
    <xf numFmtId="0" fontId="5" fillId="2" borderId="43" xfId="0" applyFont="1" applyFill="1" applyBorder="1" applyAlignment="1" applyProtection="1">
      <alignment horizontal="center" vertical="center" shrinkToFit="1"/>
      <protection locked="0"/>
    </xf>
    <xf numFmtId="0" fontId="5" fillId="4" borderId="44" xfId="0" applyFont="1" applyFill="1" applyBorder="1" applyAlignment="1" applyProtection="1">
      <alignment horizontal="center" vertical="center" shrinkToFit="1"/>
      <protection locked="0"/>
    </xf>
    <xf numFmtId="0" fontId="5" fillId="2" borderId="32" xfId="0" applyFont="1" applyFill="1" applyBorder="1" applyAlignment="1" applyProtection="1">
      <alignment horizontal="center" vertical="center" shrinkToFit="1"/>
      <protection locked="0"/>
    </xf>
    <xf numFmtId="0" fontId="5" fillId="4" borderId="33" xfId="0" applyFont="1" applyFill="1" applyBorder="1" applyAlignment="1" applyProtection="1">
      <alignment horizontal="center" vertical="center" shrinkToFit="1"/>
      <protection locked="0"/>
    </xf>
    <xf numFmtId="0" fontId="5" fillId="0" borderId="27" xfId="0" applyFont="1" applyFill="1" applyBorder="1" applyAlignment="1">
      <alignment horizontal="center" vertical="center"/>
    </xf>
    <xf numFmtId="0" fontId="5" fillId="0" borderId="8" xfId="0" applyFont="1" applyFill="1" applyBorder="1" applyAlignment="1">
      <alignment horizontal="center" vertical="center"/>
    </xf>
    <xf numFmtId="176" fontId="5" fillId="0" borderId="8" xfId="0" applyNumberFormat="1" applyFont="1" applyFill="1" applyBorder="1" applyAlignment="1">
      <alignment horizontal="center" vertical="center"/>
    </xf>
    <xf numFmtId="179"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176" fontId="5" fillId="3" borderId="8" xfId="0" applyNumberFormat="1" applyFont="1" applyFill="1" applyBorder="1" applyAlignment="1">
      <alignment horizontal="center" vertical="center"/>
    </xf>
    <xf numFmtId="178" fontId="5" fillId="0" borderId="8" xfId="0" applyNumberFormat="1" applyFont="1" applyFill="1" applyBorder="1" applyAlignment="1">
      <alignment horizontal="center" vertical="center"/>
    </xf>
    <xf numFmtId="0" fontId="5" fillId="0" borderId="8" xfId="0" applyFont="1" applyFill="1" applyBorder="1" applyAlignment="1">
      <alignment horizontal="right" vertical="center"/>
    </xf>
    <xf numFmtId="178" fontId="5" fillId="0" borderId="8" xfId="1" applyNumberFormat="1" applyFont="1" applyFill="1" applyBorder="1" applyAlignment="1">
      <alignment horizontal="right" vertical="center"/>
    </xf>
    <xf numFmtId="0" fontId="5" fillId="0" borderId="11" xfId="0" applyFont="1" applyFill="1" applyBorder="1" applyAlignment="1">
      <alignment horizontal="right" vertical="center"/>
    </xf>
    <xf numFmtId="0" fontId="5" fillId="0" borderId="10" xfId="0" applyFont="1" applyFill="1" applyBorder="1" applyAlignment="1">
      <alignment horizontal="right" vertical="center"/>
    </xf>
    <xf numFmtId="0" fontId="5" fillId="5" borderId="8" xfId="0" applyFont="1" applyFill="1" applyBorder="1" applyAlignment="1" applyProtection="1">
      <alignment horizontal="right" vertical="center"/>
      <protection locked="0"/>
    </xf>
    <xf numFmtId="178" fontId="5" fillId="5" borderId="8" xfId="1" applyNumberFormat="1" applyFont="1" applyFill="1" applyBorder="1" applyAlignment="1" applyProtection="1">
      <alignment horizontal="right" vertical="center"/>
      <protection locked="0"/>
    </xf>
    <xf numFmtId="0" fontId="5" fillId="0" borderId="11" xfId="0" applyFont="1" applyFill="1" applyBorder="1" applyAlignment="1">
      <alignment horizontal="center" vertical="center"/>
    </xf>
    <xf numFmtId="0" fontId="5" fillId="0" borderId="10" xfId="0" applyFont="1" applyFill="1" applyBorder="1" applyAlignment="1">
      <alignment horizontal="center" vertical="center"/>
    </xf>
    <xf numFmtId="176" fontId="5" fillId="5" borderId="8" xfId="0" applyNumberFormat="1" applyFont="1" applyFill="1" applyBorder="1" applyAlignment="1" applyProtection="1">
      <alignment horizontal="right" vertical="center"/>
      <protection locked="0"/>
    </xf>
    <xf numFmtId="0" fontId="5" fillId="5" borderId="11" xfId="0" applyFont="1" applyFill="1" applyBorder="1" applyAlignment="1" applyProtection="1">
      <alignment horizontal="right" vertical="center"/>
      <protection locked="0"/>
    </xf>
    <xf numFmtId="0" fontId="5" fillId="5" borderId="10" xfId="0" applyFont="1" applyFill="1" applyBorder="1" applyAlignment="1" applyProtection="1">
      <alignment horizontal="right" vertical="center"/>
      <protection locked="0"/>
    </xf>
    <xf numFmtId="179" fontId="5" fillId="0" borderId="8" xfId="0" applyNumberFormat="1" applyFont="1" applyFill="1" applyBorder="1" applyAlignment="1">
      <alignment horizontal="center" vertical="center"/>
    </xf>
    <xf numFmtId="0" fontId="5" fillId="0" borderId="8" xfId="0" applyNumberFormat="1" applyFont="1" applyFill="1" applyBorder="1" applyAlignment="1">
      <alignment horizontal="center" vertical="center"/>
    </xf>
    <xf numFmtId="0" fontId="5" fillId="2" borderId="20" xfId="0" applyFont="1" applyFill="1" applyBorder="1" applyAlignment="1" applyProtection="1">
      <alignment horizontal="center" vertical="center" shrinkToFit="1"/>
    </xf>
    <xf numFmtId="0" fontId="5" fillId="4" borderId="29" xfId="0" applyFont="1" applyFill="1" applyBorder="1" applyAlignment="1" applyProtection="1">
      <alignment horizontal="center" vertical="center" shrinkToFit="1"/>
    </xf>
    <xf numFmtId="0" fontId="5" fillId="2" borderId="13" xfId="0" applyFont="1" applyFill="1" applyBorder="1" applyAlignment="1" applyProtection="1">
      <alignment horizontal="center" vertical="center" wrapText="1"/>
    </xf>
    <xf numFmtId="0" fontId="5" fillId="4" borderId="29" xfId="0" applyFont="1" applyFill="1" applyBorder="1" applyAlignment="1" applyProtection="1">
      <alignment horizontal="center" vertical="center" wrapText="1"/>
    </xf>
    <xf numFmtId="0" fontId="5" fillId="0" borderId="109" xfId="0" applyFont="1" applyBorder="1" applyAlignment="1">
      <alignment horizontal="center" vertical="center" wrapText="1"/>
    </xf>
    <xf numFmtId="0" fontId="5" fillId="0" borderId="110" xfId="0" applyFont="1" applyBorder="1" applyAlignment="1">
      <alignment horizontal="center" vertical="center" wrapText="1"/>
    </xf>
    <xf numFmtId="1" fontId="5" fillId="0" borderId="111" xfId="0" applyNumberFormat="1" applyFont="1" applyBorder="1" applyAlignment="1">
      <alignment horizontal="center" vertical="center" wrapText="1"/>
    </xf>
    <xf numFmtId="1" fontId="5" fillId="0" borderId="110"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5" fillId="2" borderId="13" xfId="0" applyFont="1" applyFill="1" applyBorder="1" applyAlignment="1" applyProtection="1">
      <alignment horizontal="center" vertical="center" shrinkToFit="1"/>
    </xf>
    <xf numFmtId="0" fontId="5" fillId="4" borderId="71" xfId="0" applyFont="1" applyFill="1" applyBorder="1" applyAlignment="1">
      <alignment horizontal="center" vertical="center"/>
    </xf>
    <xf numFmtId="0" fontId="5" fillId="4" borderId="91" xfId="0" applyFont="1" applyFill="1" applyBorder="1" applyAlignment="1">
      <alignment horizontal="center" vertical="center"/>
    </xf>
    <xf numFmtId="0" fontId="5" fillId="4" borderId="92" xfId="0" applyFont="1" applyFill="1" applyBorder="1" applyAlignment="1">
      <alignment horizontal="center" vertical="center"/>
    </xf>
    <xf numFmtId="0" fontId="5" fillId="4" borderId="93" xfId="0" applyFont="1" applyFill="1" applyBorder="1" applyAlignment="1">
      <alignment horizontal="center" vertical="center"/>
    </xf>
    <xf numFmtId="0" fontId="5" fillId="5" borderId="13" xfId="0" applyFont="1" applyFill="1" applyBorder="1" applyAlignment="1" applyProtection="1">
      <alignment horizontal="left" vertical="center" wrapText="1"/>
      <protection locked="0"/>
    </xf>
    <xf numFmtId="0" fontId="5" fillId="5" borderId="14" xfId="0" applyFont="1" applyFill="1" applyBorder="1" applyAlignment="1" applyProtection="1">
      <alignment horizontal="left" vertical="center" wrapText="1"/>
      <protection locked="0"/>
    </xf>
    <xf numFmtId="0" fontId="5" fillId="5" borderId="29" xfId="0" applyFont="1" applyFill="1" applyBorder="1" applyAlignment="1" applyProtection="1">
      <alignment horizontal="left" vertical="center" wrapText="1"/>
      <protection locked="0"/>
    </xf>
    <xf numFmtId="0" fontId="5" fillId="2" borderId="13" xfId="0" applyFont="1" applyFill="1" applyBorder="1" applyAlignment="1" applyProtection="1">
      <alignment horizontal="center" vertical="center" shrinkToFit="1"/>
      <protection locked="0"/>
    </xf>
    <xf numFmtId="0" fontId="5" fillId="4" borderId="14" xfId="0" applyFont="1" applyFill="1" applyBorder="1" applyAlignment="1" applyProtection="1">
      <alignment horizontal="center" vertical="center" shrinkToFit="1"/>
      <protection locked="0"/>
    </xf>
    <xf numFmtId="0" fontId="5" fillId="4" borderId="29" xfId="0" applyFont="1" applyFill="1" applyBorder="1" applyAlignment="1" applyProtection="1">
      <alignment horizontal="center" vertical="center" shrinkToFit="1"/>
      <protection locked="0"/>
    </xf>
    <xf numFmtId="0" fontId="5" fillId="5" borderId="20" xfId="0" applyFont="1" applyFill="1" applyBorder="1" applyAlignment="1" applyProtection="1">
      <alignment horizontal="left" vertical="center" wrapText="1"/>
      <protection locked="0"/>
    </xf>
    <xf numFmtId="0" fontId="5" fillId="5" borderId="15" xfId="0" applyFont="1" applyFill="1" applyBorder="1" applyAlignment="1" applyProtection="1">
      <alignment horizontal="left" vertical="center" wrapText="1"/>
      <protection locked="0"/>
    </xf>
    <xf numFmtId="0" fontId="5" fillId="2" borderId="69" xfId="0" applyFont="1" applyFill="1" applyBorder="1" applyAlignment="1">
      <alignment horizontal="center" vertical="center"/>
    </xf>
    <xf numFmtId="0" fontId="5" fillId="2" borderId="88" xfId="0" applyFont="1" applyFill="1" applyBorder="1" applyAlignment="1">
      <alignment horizontal="center" vertical="center"/>
    </xf>
    <xf numFmtId="0" fontId="5" fillId="4" borderId="89" xfId="0" applyFont="1" applyFill="1" applyBorder="1" applyAlignment="1">
      <alignment horizontal="center" vertical="center"/>
    </xf>
    <xf numFmtId="0" fontId="5" fillId="4" borderId="90" xfId="0" applyFont="1" applyFill="1" applyBorder="1" applyAlignment="1">
      <alignment horizontal="center"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1" fontId="5" fillId="0" borderId="105" xfId="0" applyNumberFormat="1" applyFont="1" applyBorder="1" applyAlignment="1">
      <alignment horizontal="center" vertical="center" wrapText="1"/>
    </xf>
    <xf numFmtId="1" fontId="5" fillId="0" borderId="104" xfId="0" applyNumberFormat="1" applyFont="1" applyBorder="1" applyAlignment="1">
      <alignment horizontal="center" vertical="center" wrapText="1"/>
    </xf>
    <xf numFmtId="0" fontId="5" fillId="5" borderId="4"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left" vertical="center" wrapText="1"/>
      <protection locked="0"/>
    </xf>
    <xf numFmtId="0" fontId="5" fillId="5" borderId="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center" vertical="center" shrinkToFit="1"/>
      <protection locked="0"/>
    </xf>
    <xf numFmtId="0" fontId="5" fillId="4" borderId="3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wrapText="1"/>
      <protection locked="0"/>
    </xf>
    <xf numFmtId="0" fontId="5" fillId="4" borderId="3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shrinkToFit="1"/>
      <protection locked="0"/>
    </xf>
    <xf numFmtId="0" fontId="5" fillId="4" borderId="2" xfId="0" applyFont="1" applyFill="1" applyBorder="1" applyAlignment="1" applyProtection="1">
      <alignment horizontal="center" vertical="center" shrinkToFit="1"/>
      <protection locked="0"/>
    </xf>
    <xf numFmtId="0" fontId="5" fillId="5" borderId="1" xfId="0" applyFont="1" applyFill="1" applyBorder="1" applyAlignment="1" applyProtection="1">
      <alignment horizontal="left" vertical="center" wrapText="1"/>
      <protection locked="0"/>
    </xf>
    <xf numFmtId="0" fontId="5" fillId="5" borderId="31" xfId="0" applyFont="1" applyFill="1" applyBorder="1" applyAlignment="1" applyProtection="1">
      <alignment horizontal="left" vertical="center" wrapTex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8" fillId="5" borderId="8" xfId="0" applyFont="1" applyFill="1" applyBorder="1" applyAlignment="1" applyProtection="1">
      <alignment horizontal="center" vertical="center"/>
      <protection locked="0"/>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68"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0"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20" fontId="8" fillId="5" borderId="11" xfId="0" applyNumberFormat="1" applyFont="1" applyFill="1" applyBorder="1" applyAlignment="1" applyProtection="1">
      <alignment horizontal="center" vertical="center"/>
      <protection locked="0"/>
    </xf>
    <xf numFmtId="20" fontId="8" fillId="5" borderId="24" xfId="0" applyNumberFormat="1" applyFont="1" applyFill="1" applyBorder="1" applyAlignment="1" applyProtection="1">
      <alignment horizontal="center" vertical="center"/>
      <protection locked="0"/>
    </xf>
    <xf numFmtId="20" fontId="8" fillId="5" borderId="10" xfId="0" applyNumberFormat="1"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6" fontId="8" fillId="0" borderId="0" xfId="0" applyNumberFormat="1" applyFont="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7" fillId="5" borderId="0" xfId="0" applyFont="1" applyFill="1" applyAlignment="1" applyProtection="1">
      <alignment horizontal="center" vertical="center"/>
      <protection locked="0"/>
    </xf>
    <xf numFmtId="0" fontId="7" fillId="0" borderId="0" xfId="0" applyFont="1" applyFill="1" applyAlignment="1">
      <alignment horizontal="center" vertical="center"/>
    </xf>
    <xf numFmtId="0" fontId="9" fillId="5" borderId="0" xfId="0" applyFont="1" applyFill="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3" borderId="11" xfId="0" applyNumberFormat="1" applyFont="1" applyFill="1" applyBorder="1" applyAlignment="1" applyProtection="1">
      <alignment horizontal="center" vertical="center"/>
    </xf>
    <xf numFmtId="20" fontId="8" fillId="3" borderId="24" xfId="0" applyNumberFormat="1" applyFont="1" applyFill="1" applyBorder="1" applyAlignment="1" applyProtection="1">
      <alignment horizontal="center" vertical="center"/>
    </xf>
    <xf numFmtId="20" fontId="8" fillId="3" borderId="10" xfId="0" applyNumberFormat="1" applyFont="1" applyFill="1" applyBorder="1" applyAlignment="1" applyProtection="1">
      <alignment horizontal="center" vertical="center"/>
    </xf>
    <xf numFmtId="0" fontId="0" fillId="3" borderId="8" xfId="0" applyFill="1" applyBorder="1" applyAlignment="1" applyProtection="1">
      <alignment horizontal="center" vertical="center"/>
    </xf>
    <xf numFmtId="0" fontId="5" fillId="2" borderId="70" xfId="0" applyFont="1" applyFill="1" applyBorder="1" applyAlignment="1" applyProtection="1">
      <alignment horizontal="center" vertical="center"/>
      <protection locked="0"/>
    </xf>
    <xf numFmtId="0" fontId="5" fillId="4" borderId="70" xfId="0" applyFont="1" applyFill="1" applyBorder="1" applyAlignment="1" applyProtection="1">
      <alignment horizontal="center" vertical="center"/>
      <protection locked="0"/>
    </xf>
    <xf numFmtId="0" fontId="5" fillId="4" borderId="71"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4" borderId="24" xfId="0" applyFont="1" applyFill="1" applyBorder="1" applyAlignment="1" applyProtection="1">
      <alignment horizontal="center" vertical="center"/>
      <protection locked="0"/>
    </xf>
    <xf numFmtId="0" fontId="5" fillId="4" borderId="25" xfId="0" applyFont="1" applyFill="1" applyBorder="1" applyAlignment="1" applyProtection="1">
      <alignment horizontal="center" vertical="center"/>
      <protection locked="0"/>
    </xf>
    <xf numFmtId="0" fontId="5" fillId="4" borderId="26" xfId="0" applyFont="1" applyFill="1" applyBorder="1" applyAlignment="1" applyProtection="1">
      <alignment horizontal="center" vertical="center"/>
      <protection locked="0"/>
    </xf>
    <xf numFmtId="0" fontId="5" fillId="4" borderId="91" xfId="0" applyFont="1" applyFill="1" applyBorder="1" applyAlignment="1" applyProtection="1">
      <alignment horizontal="center" vertical="center"/>
      <protection locked="0"/>
    </xf>
    <xf numFmtId="0" fontId="5" fillId="4" borderId="92" xfId="0" applyFont="1" applyFill="1" applyBorder="1" applyAlignment="1" applyProtection="1">
      <alignment horizontal="center" vertical="center"/>
      <protection locked="0"/>
    </xf>
    <xf numFmtId="0" fontId="5" fillId="4" borderId="93" xfId="0" applyFont="1" applyFill="1" applyBorder="1" applyAlignment="1" applyProtection="1">
      <alignment horizontal="center" vertical="center"/>
      <protection locked="0"/>
    </xf>
    <xf numFmtId="0" fontId="5" fillId="2" borderId="69" xfId="0" applyFont="1" applyFill="1" applyBorder="1" applyAlignment="1" applyProtection="1">
      <alignment horizontal="center" vertical="center"/>
      <protection locked="0"/>
    </xf>
    <xf numFmtId="0" fontId="5" fillId="2" borderId="88" xfId="0" applyFont="1" applyFill="1" applyBorder="1" applyAlignment="1" applyProtection="1">
      <alignment horizontal="center" vertical="center"/>
      <protection locked="0"/>
    </xf>
    <xf numFmtId="0" fontId="5" fillId="4" borderId="89" xfId="0" applyFont="1" applyFill="1" applyBorder="1" applyAlignment="1" applyProtection="1">
      <alignment horizontal="center" vertical="center"/>
      <protection locked="0"/>
    </xf>
    <xf numFmtId="0" fontId="5" fillId="4" borderId="90" xfId="0" applyFont="1" applyFill="1" applyBorder="1" applyAlignment="1" applyProtection="1">
      <alignment horizontal="center" vertical="center"/>
      <protection locked="0"/>
    </xf>
    <xf numFmtId="0" fontId="5" fillId="0" borderId="4" xfId="0" applyFont="1" applyBorder="1" applyAlignment="1">
      <alignment horizontal="center" vertical="center"/>
    </xf>
    <xf numFmtId="0" fontId="8" fillId="5" borderId="8" xfId="0" applyFont="1" applyFill="1" applyBorder="1" applyAlignment="1" applyProtection="1">
      <alignment horizontal="center" vertical="center" shrinkToFit="1"/>
      <protection locked="0"/>
    </xf>
    <xf numFmtId="0" fontId="5" fillId="3" borderId="0" xfId="0" applyFont="1" applyFill="1" applyBorder="1" applyAlignment="1">
      <alignment horizontal="left" vertical="center" indent="1"/>
    </xf>
    <xf numFmtId="0" fontId="0" fillId="3" borderId="66" xfId="0" applyFill="1" applyBorder="1" applyAlignment="1">
      <alignment horizontal="center" vertical="center"/>
    </xf>
    <xf numFmtId="0" fontId="0" fillId="3" borderId="67" xfId="0" applyFill="1" applyBorder="1" applyAlignment="1">
      <alignment horizontal="center" vertical="center"/>
    </xf>
    <xf numFmtId="0" fontId="0" fillId="3" borderId="68" xfId="0" applyFill="1" applyBorder="1" applyAlignment="1">
      <alignment horizontal="center" vertical="center"/>
    </xf>
  </cellXfs>
  <cellStyles count="2">
    <cellStyle name="桁区切り" xfId="1" builtinId="6"/>
    <cellStyle name="標準" xfId="0" builtinId="0"/>
  </cellStyles>
  <dxfs count="276">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95250</xdr:colOff>
          <xdr:row>8</xdr:row>
          <xdr:rowOff>76200</xdr:rowOff>
        </xdr:from>
        <xdr:to>
          <xdr:col>33</xdr:col>
          <xdr:colOff>390525</xdr:colOff>
          <xdr:row>11</xdr:row>
          <xdr:rowOff>238125</xdr:rowOff>
        </xdr:to>
        <xdr:sp macro="" textlink="">
          <xdr:nvSpPr>
            <xdr:cNvPr id="15361" name="Button 1" hidden="1">
              <a:extLst>
                <a:ext uri="{63B3BB69-23CF-44E3-9099-C40C66FF867C}">
                  <a14:compatExt spid="_x0000_s15361"/>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28575</xdr:colOff>
          <xdr:row>8</xdr:row>
          <xdr:rowOff>95250</xdr:rowOff>
        </xdr:from>
        <xdr:to>
          <xdr:col>29</xdr:col>
          <xdr:colOff>314325</xdr:colOff>
          <xdr:row>11</xdr:row>
          <xdr:rowOff>238125</xdr:rowOff>
        </xdr:to>
        <xdr:sp macro="" textlink="">
          <xdr:nvSpPr>
            <xdr:cNvPr id="15362" name="Button 2" hidden="1">
              <a:extLst>
                <a:ext uri="{63B3BB69-23CF-44E3-9099-C40C66FF867C}">
                  <a14:compatExt spid="_x0000_s15362"/>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247650</xdr:colOff>
          <xdr:row>4</xdr:row>
          <xdr:rowOff>9525</xdr:rowOff>
        </xdr:from>
        <xdr:to>
          <xdr:col>29</xdr:col>
          <xdr:colOff>161925</xdr:colOff>
          <xdr:row>7</xdr:row>
          <xdr:rowOff>114300</xdr:rowOff>
        </xdr:to>
        <xdr:sp macro="" textlink="">
          <xdr:nvSpPr>
            <xdr:cNvPr id="24577" name="Button 1" hidden="1">
              <a:extLst>
                <a:ext uri="{63B3BB69-23CF-44E3-9099-C40C66FF867C}">
                  <a14:compatExt spid="_x0000_s24577"/>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247650</xdr:colOff>
          <xdr:row>8</xdr:row>
          <xdr:rowOff>0</xdr:rowOff>
        </xdr:from>
        <xdr:to>
          <xdr:col>29</xdr:col>
          <xdr:colOff>171450</xdr:colOff>
          <xdr:row>11</xdr:row>
          <xdr:rowOff>104775</xdr:rowOff>
        </xdr:to>
        <xdr:sp macro="" textlink="">
          <xdr:nvSpPr>
            <xdr:cNvPr id="24578" name="Button 2" hidden="1">
              <a:extLst>
                <a:ext uri="{63B3BB69-23CF-44E3-9099-C40C66FF867C}">
                  <a14:compatExt spid="_x0000_s24578"/>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twoCellAnchor>
    <xdr:from>
      <xdr:col>25</xdr:col>
      <xdr:colOff>228600</xdr:colOff>
      <xdr:row>21</xdr:row>
      <xdr:rowOff>57150</xdr:rowOff>
    </xdr:from>
    <xdr:to>
      <xdr:col>25</xdr:col>
      <xdr:colOff>485775</xdr:colOff>
      <xdr:row>36</xdr:row>
      <xdr:rowOff>171450</xdr:rowOff>
    </xdr:to>
    <xdr:sp macro="" textlink="">
      <xdr:nvSpPr>
        <xdr:cNvPr id="4" name="右中かっこ 3"/>
        <xdr:cNvSpPr/>
      </xdr:nvSpPr>
      <xdr:spPr>
        <a:xfrm>
          <a:off x="18364200" y="5057775"/>
          <a:ext cx="257175" cy="368617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26</xdr:row>
      <xdr:rowOff>95250</xdr:rowOff>
    </xdr:from>
    <xdr:to>
      <xdr:col>32</xdr:col>
      <xdr:colOff>628650</xdr:colOff>
      <xdr:row>31</xdr:row>
      <xdr:rowOff>209550</xdr:rowOff>
    </xdr:to>
    <xdr:sp macro="" textlink="">
      <xdr:nvSpPr>
        <xdr:cNvPr id="5" name="正方形/長方形 4"/>
        <xdr:cNvSpPr/>
      </xdr:nvSpPr>
      <xdr:spPr>
        <a:xfrm>
          <a:off x="18888075" y="62865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25</xdr:col>
      <xdr:colOff>247650</xdr:colOff>
      <xdr:row>12</xdr:row>
      <xdr:rowOff>76200</xdr:rowOff>
    </xdr:from>
    <xdr:to>
      <xdr:col>32</xdr:col>
      <xdr:colOff>361950</xdr:colOff>
      <xdr:row>17</xdr:row>
      <xdr:rowOff>190500</xdr:rowOff>
    </xdr:to>
    <xdr:sp macro="" textlink="">
      <xdr:nvSpPr>
        <xdr:cNvPr id="6" name="正方形/長方形 5"/>
        <xdr:cNvSpPr/>
      </xdr:nvSpPr>
      <xdr:spPr>
        <a:xfrm>
          <a:off x="18383250" y="2933700"/>
          <a:ext cx="4914900"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95250</xdr:colOff>
          <xdr:row>8</xdr:row>
          <xdr:rowOff>76200</xdr:rowOff>
        </xdr:from>
        <xdr:to>
          <xdr:col>33</xdr:col>
          <xdr:colOff>390525</xdr:colOff>
          <xdr:row>11</xdr:row>
          <xdr:rowOff>238125</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28575</xdr:colOff>
          <xdr:row>8</xdr:row>
          <xdr:rowOff>95250</xdr:rowOff>
        </xdr:from>
        <xdr:to>
          <xdr:col>29</xdr:col>
          <xdr:colOff>314325</xdr:colOff>
          <xdr:row>11</xdr:row>
          <xdr:rowOff>238125</xdr:rowOff>
        </xdr:to>
        <xdr:sp macro="" textlink="">
          <xdr:nvSpPr>
            <xdr:cNvPr id="19458" name="Button 2" hidden="1">
              <a:extLst>
                <a:ext uri="{63B3BB69-23CF-44E3-9099-C40C66FF867C}">
                  <a14:compatExt spid="_x0000_s19458"/>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247650</xdr:colOff>
          <xdr:row>4</xdr:row>
          <xdr:rowOff>9525</xdr:rowOff>
        </xdr:from>
        <xdr:to>
          <xdr:col>29</xdr:col>
          <xdr:colOff>161925</xdr:colOff>
          <xdr:row>7</xdr:row>
          <xdr:rowOff>114300</xdr:rowOff>
        </xdr:to>
        <xdr:sp macro="" textlink="">
          <xdr:nvSpPr>
            <xdr:cNvPr id="4099" name="Button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247650</xdr:colOff>
          <xdr:row>8</xdr:row>
          <xdr:rowOff>0</xdr:rowOff>
        </xdr:from>
        <xdr:to>
          <xdr:col>29</xdr:col>
          <xdr:colOff>171450</xdr:colOff>
          <xdr:row>11</xdr:row>
          <xdr:rowOff>104775</xdr:rowOff>
        </xdr:to>
        <xdr:sp macro="" textlink="">
          <xdr:nvSpPr>
            <xdr:cNvPr id="4100" name="Button 4" hidden="1">
              <a:extLst>
                <a:ext uri="{63B3BB69-23CF-44E3-9099-C40C66FF867C}">
                  <a14:compatExt spid="_x0000_s41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twoCellAnchor>
    <xdr:from>
      <xdr:col>25</xdr:col>
      <xdr:colOff>228600</xdr:colOff>
      <xdr:row>21</xdr:row>
      <xdr:rowOff>57150</xdr:rowOff>
    </xdr:from>
    <xdr:to>
      <xdr:col>25</xdr:col>
      <xdr:colOff>485775</xdr:colOff>
      <xdr:row>36</xdr:row>
      <xdr:rowOff>171450</xdr:rowOff>
    </xdr:to>
    <xdr:sp macro="" textlink="">
      <xdr:nvSpPr>
        <xdr:cNvPr id="9" name="右中かっこ 8"/>
        <xdr:cNvSpPr/>
      </xdr:nvSpPr>
      <xdr:spPr>
        <a:xfrm>
          <a:off x="18364200" y="5057775"/>
          <a:ext cx="257175" cy="368617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26</xdr:row>
      <xdr:rowOff>95250</xdr:rowOff>
    </xdr:from>
    <xdr:to>
      <xdr:col>32</xdr:col>
      <xdr:colOff>628650</xdr:colOff>
      <xdr:row>31</xdr:row>
      <xdr:rowOff>209550</xdr:rowOff>
    </xdr:to>
    <xdr:sp macro="" textlink="">
      <xdr:nvSpPr>
        <xdr:cNvPr id="10" name="正方形/長方形 9"/>
        <xdr:cNvSpPr/>
      </xdr:nvSpPr>
      <xdr:spPr>
        <a:xfrm>
          <a:off x="18888075" y="62865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25</xdr:col>
      <xdr:colOff>247650</xdr:colOff>
      <xdr:row>12</xdr:row>
      <xdr:rowOff>76200</xdr:rowOff>
    </xdr:from>
    <xdr:to>
      <xdr:col>32</xdr:col>
      <xdr:colOff>361950</xdr:colOff>
      <xdr:row>17</xdr:row>
      <xdr:rowOff>190500</xdr:rowOff>
    </xdr:to>
    <xdr:sp macro="" textlink="">
      <xdr:nvSpPr>
        <xdr:cNvPr id="11" name="正方形/長方形 10"/>
        <xdr:cNvSpPr/>
      </xdr:nvSpPr>
      <xdr:spPr>
        <a:xfrm>
          <a:off x="18383250" y="2933700"/>
          <a:ext cx="4914900"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485774</xdr:colOff>
      <xdr:row>82</xdr:row>
      <xdr:rowOff>200025</xdr:rowOff>
    </xdr:from>
    <xdr:to>
      <xdr:col>12</xdr:col>
      <xdr:colOff>9524</xdr:colOff>
      <xdr:row>93</xdr:row>
      <xdr:rowOff>101600</xdr:rowOff>
    </xdr:to>
    <xdr:sp macro="" textlink="">
      <xdr:nvSpPr>
        <xdr:cNvPr id="3" name="正方形/長方形 2"/>
        <xdr:cNvSpPr/>
      </xdr:nvSpPr>
      <xdr:spPr>
        <a:xfrm>
          <a:off x="590549" y="19554825"/>
          <a:ext cx="9477375" cy="25019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常勤換算方法とは、非常勤の従業者について「事業所の従業者の勤務延時間数を当該事業所において常勤の従業者が勤務すべき時間数で除することにより、常勤の従業者の員数に換算する方法」であるため、常勤の従業者については常勤換算方法によらず、実人数で計算する。ただし、併設する短期入所生活介護事業所と兼務する場合や、育児・介護休業法の所定労働時間の短縮措置の対象者（注）など、実人数換算が適当ではない場合は、常勤換算方法により実態に即して判断する。</a:t>
          </a:r>
          <a:endParaRPr kumimoji="1" lang="en-US" altLang="ja-JP" sz="1100">
            <a:solidFill>
              <a:sysClr val="windowText" lastClr="000000"/>
            </a:solidFill>
          </a:endParaRPr>
        </a:p>
        <a:p>
          <a:pPr algn="l"/>
          <a:r>
            <a:rPr kumimoji="1" lang="ja-JP" altLang="en-US" sz="1100">
              <a:solidFill>
                <a:sysClr val="windowText" lastClr="000000"/>
              </a:solidFill>
            </a:rPr>
            <a:t>したがって、勤務形態「</a:t>
          </a:r>
          <a:r>
            <a:rPr kumimoji="1" lang="en-US" altLang="ja-JP" sz="1100">
              <a:solidFill>
                <a:sysClr val="windowText" lastClr="000000"/>
              </a:solidFill>
            </a:rPr>
            <a:t>A</a:t>
          </a:r>
          <a:r>
            <a:rPr kumimoji="1" lang="ja-JP" altLang="en-US" sz="1100">
              <a:solidFill>
                <a:sysClr val="windowText" lastClr="000000"/>
              </a:solidFill>
            </a:rPr>
            <a:t>：常勤で専従」及び「</a:t>
          </a:r>
          <a:r>
            <a:rPr kumimoji="1" lang="en-US" altLang="ja-JP" sz="1100">
              <a:solidFill>
                <a:sysClr val="windowText" lastClr="000000"/>
              </a:solidFill>
            </a:rPr>
            <a:t>B</a:t>
          </a:r>
          <a:r>
            <a:rPr kumimoji="1" lang="ja-JP" altLang="en-US" sz="1100">
              <a:solidFill>
                <a:sysClr val="windowText" lastClr="000000"/>
              </a:solidFill>
            </a:rPr>
            <a:t>：常勤で兼務」については、実態に応じて「常勤換算の対象時間数」及び「常勤換算方法対象外の常勤の従業者の人数」を確認し、手入力すること。</a:t>
          </a:r>
          <a:endParaRPr kumimoji="1" lang="en-US" altLang="ja-JP" sz="1100">
            <a:solidFill>
              <a:sysClr val="windowText" lastClr="000000"/>
            </a:solidFill>
          </a:endParaRPr>
        </a:p>
        <a:p>
          <a:pPr algn="l"/>
          <a:r>
            <a:rPr kumimoji="1" lang="ja-JP" altLang="en-US" sz="1100">
              <a:solidFill>
                <a:sysClr val="windowText" lastClr="000000"/>
              </a:solidFill>
            </a:rPr>
            <a:t>（注）育児・介護休業法の所定労働時間の短縮措置の対象者について常勤の従業者が勤務すべき時間数を</a:t>
          </a:r>
          <a:r>
            <a:rPr kumimoji="1" lang="en-US" altLang="ja-JP" sz="1100">
              <a:solidFill>
                <a:sysClr val="windowText" lastClr="000000"/>
              </a:solidFill>
            </a:rPr>
            <a:t>30</a:t>
          </a:r>
          <a:r>
            <a:rPr kumimoji="1" lang="ja-JP" altLang="en-US" sz="1100">
              <a:solidFill>
                <a:sysClr val="windowText" lastClr="000000"/>
              </a:solidFill>
            </a:rPr>
            <a:t>時間としているときは、当該対象者については</a:t>
          </a:r>
          <a:r>
            <a:rPr kumimoji="1" lang="en-US" altLang="ja-JP" sz="1100">
              <a:solidFill>
                <a:sysClr val="windowText" lastClr="000000"/>
              </a:solidFill>
            </a:rPr>
            <a:t>30</a:t>
          </a:r>
          <a:r>
            <a:rPr kumimoji="1" lang="ja-JP" altLang="en-US" sz="1100">
              <a:solidFill>
                <a:sysClr val="windowText" lastClr="000000"/>
              </a:solidFill>
            </a:rPr>
            <a:t>時間勤務することで「常勤」として取り扱って差し支えないものの、常勤換算方法については、従前どおり「当該事業所の従業者の勤務延時間数を当該事業所において常勤の従業者が勤務すべき時間数（</a:t>
          </a:r>
          <a:r>
            <a:rPr kumimoji="1" lang="en-US" altLang="ja-JP" sz="1100">
              <a:solidFill>
                <a:sysClr val="windowText" lastClr="000000"/>
              </a:solidFill>
            </a:rPr>
            <a:t>32</a:t>
          </a:r>
          <a:r>
            <a:rPr kumimoji="1" lang="ja-JP" altLang="en-US" sz="1100">
              <a:solidFill>
                <a:sysClr val="windowText" lastClr="000000"/>
              </a:solidFill>
            </a:rPr>
            <a:t>時間を下回る場合は</a:t>
          </a:r>
          <a:r>
            <a:rPr kumimoji="1" lang="en-US" altLang="ja-JP" sz="1100">
              <a:solidFill>
                <a:sysClr val="windowText" lastClr="000000"/>
              </a:solidFill>
            </a:rPr>
            <a:t>32</a:t>
          </a:r>
          <a:r>
            <a:rPr kumimoji="1" lang="ja-JP" altLang="en-US" sz="1100">
              <a:solidFill>
                <a:sysClr val="windowText" lastClr="000000"/>
              </a:solidFill>
            </a:rPr>
            <a:t>時間を基本とする。）で除する」こととなる。</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95250</xdr:colOff>
          <xdr:row>8</xdr:row>
          <xdr:rowOff>76200</xdr:rowOff>
        </xdr:from>
        <xdr:to>
          <xdr:col>33</xdr:col>
          <xdr:colOff>390525</xdr:colOff>
          <xdr:row>11</xdr:row>
          <xdr:rowOff>238125</xdr:rowOff>
        </xdr:to>
        <xdr:sp macro="" textlink="">
          <xdr:nvSpPr>
            <xdr:cNvPr id="22529" name="Button 1" hidden="1">
              <a:extLst>
                <a:ext uri="{63B3BB69-23CF-44E3-9099-C40C66FF867C}">
                  <a14:compatExt spid="_x0000_s22529"/>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28575</xdr:colOff>
          <xdr:row>8</xdr:row>
          <xdr:rowOff>95250</xdr:rowOff>
        </xdr:from>
        <xdr:to>
          <xdr:col>29</xdr:col>
          <xdr:colOff>314325</xdr:colOff>
          <xdr:row>11</xdr:row>
          <xdr:rowOff>238125</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247650</xdr:colOff>
          <xdr:row>4</xdr:row>
          <xdr:rowOff>9525</xdr:rowOff>
        </xdr:from>
        <xdr:to>
          <xdr:col>29</xdr:col>
          <xdr:colOff>161925</xdr:colOff>
          <xdr:row>7</xdr:row>
          <xdr:rowOff>114300</xdr:rowOff>
        </xdr:to>
        <xdr:sp macro="" textlink="">
          <xdr:nvSpPr>
            <xdr:cNvPr id="20481" name="Button 1" hidden="1">
              <a:extLst>
                <a:ext uri="{63B3BB69-23CF-44E3-9099-C40C66FF867C}">
                  <a14:compatExt spid="_x0000_s20481"/>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247650</xdr:colOff>
          <xdr:row>8</xdr:row>
          <xdr:rowOff>0</xdr:rowOff>
        </xdr:from>
        <xdr:to>
          <xdr:col>29</xdr:col>
          <xdr:colOff>171450</xdr:colOff>
          <xdr:row>11</xdr:row>
          <xdr:rowOff>104775</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twoCellAnchor>
    <xdr:from>
      <xdr:col>25</xdr:col>
      <xdr:colOff>228600</xdr:colOff>
      <xdr:row>21</xdr:row>
      <xdr:rowOff>57150</xdr:rowOff>
    </xdr:from>
    <xdr:to>
      <xdr:col>25</xdr:col>
      <xdr:colOff>485775</xdr:colOff>
      <xdr:row>36</xdr:row>
      <xdr:rowOff>171450</xdr:rowOff>
    </xdr:to>
    <xdr:sp macro="" textlink="">
      <xdr:nvSpPr>
        <xdr:cNvPr id="4" name="右中かっこ 3"/>
        <xdr:cNvSpPr/>
      </xdr:nvSpPr>
      <xdr:spPr>
        <a:xfrm>
          <a:off x="18364200" y="5057775"/>
          <a:ext cx="257175" cy="368617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26</xdr:row>
      <xdr:rowOff>95250</xdr:rowOff>
    </xdr:from>
    <xdr:to>
      <xdr:col>32</xdr:col>
      <xdr:colOff>628650</xdr:colOff>
      <xdr:row>31</xdr:row>
      <xdr:rowOff>209550</xdr:rowOff>
    </xdr:to>
    <xdr:sp macro="" textlink="">
      <xdr:nvSpPr>
        <xdr:cNvPr id="5" name="正方形/長方形 4"/>
        <xdr:cNvSpPr/>
      </xdr:nvSpPr>
      <xdr:spPr>
        <a:xfrm>
          <a:off x="18888075" y="62865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25</xdr:col>
      <xdr:colOff>247650</xdr:colOff>
      <xdr:row>12</xdr:row>
      <xdr:rowOff>76200</xdr:rowOff>
    </xdr:from>
    <xdr:to>
      <xdr:col>32</xdr:col>
      <xdr:colOff>361950</xdr:colOff>
      <xdr:row>17</xdr:row>
      <xdr:rowOff>190500</xdr:rowOff>
    </xdr:to>
    <xdr:sp macro="" textlink="">
      <xdr:nvSpPr>
        <xdr:cNvPr id="6" name="正方形/長方形 5"/>
        <xdr:cNvSpPr/>
      </xdr:nvSpPr>
      <xdr:spPr>
        <a:xfrm>
          <a:off x="18383250" y="2933700"/>
          <a:ext cx="4914900"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523875</xdr:colOff>
      <xdr:row>73</xdr:row>
      <xdr:rowOff>209550</xdr:rowOff>
    </xdr:from>
    <xdr:to>
      <xdr:col>12</xdr:col>
      <xdr:colOff>66675</xdr:colOff>
      <xdr:row>84</xdr:row>
      <xdr:rowOff>111125</xdr:rowOff>
    </xdr:to>
    <xdr:sp macro="" textlink="">
      <xdr:nvSpPr>
        <xdr:cNvPr id="3" name="正方形/長方形 2"/>
        <xdr:cNvSpPr/>
      </xdr:nvSpPr>
      <xdr:spPr>
        <a:xfrm>
          <a:off x="628650" y="17249775"/>
          <a:ext cx="9496425" cy="25019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常勤換算方法とは、非常勤の従業者について「事業所の従業者の勤務延時間数を当該事業所において常勤の従業者が勤務すべき時間数で除することにより、常勤の従業者の員数に換算する方法」であるため、常勤の従業者については常勤換算方法によらず、実人数で計算する。ただし、併設する短期入所生活介護事業所と兼務する場合や、育児・介護休業法の所定労働時間の短縮措置の対象者（注）など、実人数換算が適当ではない場合は、常勤換算方法により実態に即して判断する。</a:t>
          </a:r>
          <a:endParaRPr kumimoji="1" lang="en-US" altLang="ja-JP" sz="1100">
            <a:solidFill>
              <a:sysClr val="windowText" lastClr="000000"/>
            </a:solidFill>
          </a:endParaRPr>
        </a:p>
        <a:p>
          <a:pPr algn="l"/>
          <a:r>
            <a:rPr kumimoji="1" lang="ja-JP" altLang="en-US" sz="1100">
              <a:solidFill>
                <a:sysClr val="windowText" lastClr="000000"/>
              </a:solidFill>
            </a:rPr>
            <a:t>したがって、勤務形態「</a:t>
          </a:r>
          <a:r>
            <a:rPr kumimoji="1" lang="en-US" altLang="ja-JP" sz="1100">
              <a:solidFill>
                <a:sysClr val="windowText" lastClr="000000"/>
              </a:solidFill>
            </a:rPr>
            <a:t>A</a:t>
          </a:r>
          <a:r>
            <a:rPr kumimoji="1" lang="ja-JP" altLang="en-US" sz="1100">
              <a:solidFill>
                <a:sysClr val="windowText" lastClr="000000"/>
              </a:solidFill>
            </a:rPr>
            <a:t>：常勤で専従」及び「</a:t>
          </a:r>
          <a:r>
            <a:rPr kumimoji="1" lang="en-US" altLang="ja-JP" sz="1100">
              <a:solidFill>
                <a:sysClr val="windowText" lastClr="000000"/>
              </a:solidFill>
            </a:rPr>
            <a:t>B</a:t>
          </a:r>
          <a:r>
            <a:rPr kumimoji="1" lang="ja-JP" altLang="en-US" sz="1100">
              <a:solidFill>
                <a:sysClr val="windowText" lastClr="000000"/>
              </a:solidFill>
            </a:rPr>
            <a:t>：常勤で兼務」については、実態に応じて「常勤換算の対象時間数」及び「常勤換算方法対象外の常勤の従業者の人数」を確認し、手入力すること。</a:t>
          </a:r>
          <a:endParaRPr kumimoji="1" lang="en-US" altLang="ja-JP" sz="1100">
            <a:solidFill>
              <a:sysClr val="windowText" lastClr="000000"/>
            </a:solidFill>
          </a:endParaRPr>
        </a:p>
        <a:p>
          <a:pPr algn="l"/>
          <a:r>
            <a:rPr kumimoji="1" lang="ja-JP" altLang="en-US" sz="1100">
              <a:solidFill>
                <a:sysClr val="windowText" lastClr="000000"/>
              </a:solidFill>
            </a:rPr>
            <a:t>（注）育児・介護休業法の所定労働時間の短縮措置の対象者について常勤の従業者が勤務すべき時間数を</a:t>
          </a:r>
          <a:r>
            <a:rPr kumimoji="1" lang="en-US" altLang="ja-JP" sz="1100">
              <a:solidFill>
                <a:sysClr val="windowText" lastClr="000000"/>
              </a:solidFill>
            </a:rPr>
            <a:t>30</a:t>
          </a:r>
          <a:r>
            <a:rPr kumimoji="1" lang="ja-JP" altLang="en-US" sz="1100">
              <a:solidFill>
                <a:sysClr val="windowText" lastClr="000000"/>
              </a:solidFill>
            </a:rPr>
            <a:t>時間としているときは、当該対象者については</a:t>
          </a:r>
          <a:r>
            <a:rPr kumimoji="1" lang="en-US" altLang="ja-JP" sz="1100">
              <a:solidFill>
                <a:sysClr val="windowText" lastClr="000000"/>
              </a:solidFill>
            </a:rPr>
            <a:t>30</a:t>
          </a:r>
          <a:r>
            <a:rPr kumimoji="1" lang="ja-JP" altLang="en-US" sz="1100">
              <a:solidFill>
                <a:sysClr val="windowText" lastClr="000000"/>
              </a:solidFill>
            </a:rPr>
            <a:t>時間勤務することで「常勤」として取り扱って差し支えないものの、常勤換算方法については、従前どおり「当該事業所の従業者の勤務延時間数を当該事業所において常勤の従業者が勤務すべき時間数（</a:t>
          </a:r>
          <a:r>
            <a:rPr kumimoji="1" lang="en-US" altLang="ja-JP" sz="1100">
              <a:solidFill>
                <a:sysClr val="windowText" lastClr="000000"/>
              </a:solidFill>
            </a:rPr>
            <a:t>32</a:t>
          </a:r>
          <a:r>
            <a:rPr kumimoji="1" lang="ja-JP" altLang="en-US" sz="1100">
              <a:solidFill>
                <a:sysClr val="windowText" lastClr="000000"/>
              </a:solidFill>
            </a:rPr>
            <a:t>時間を下回る場合は</a:t>
          </a:r>
          <a:r>
            <a:rPr kumimoji="1" lang="en-US" altLang="ja-JP" sz="1100">
              <a:solidFill>
                <a:sysClr val="windowText" lastClr="000000"/>
              </a:solidFill>
            </a:rPr>
            <a:t>32</a:t>
          </a:r>
          <a:r>
            <a:rPr kumimoji="1" lang="ja-JP" altLang="en-US" sz="1100">
              <a:solidFill>
                <a:sysClr val="windowText" lastClr="000000"/>
              </a:solidFill>
            </a:rPr>
            <a:t>時間を基本とする。）で除する」こととなる。</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4</xdr:col>
      <xdr:colOff>542925</xdr:colOff>
      <xdr:row>3</xdr:row>
      <xdr:rowOff>76200</xdr:rowOff>
    </xdr:from>
    <xdr:to>
      <xdr:col>4</xdr:col>
      <xdr:colOff>619125</xdr:colOff>
      <xdr:row>4</xdr:row>
      <xdr:rowOff>238125</xdr:rowOff>
    </xdr:to>
    <xdr:sp macro="" textlink="">
      <xdr:nvSpPr>
        <xdr:cNvPr id="4" name="右中かっこ 3"/>
        <xdr:cNvSpPr/>
      </xdr:nvSpPr>
      <xdr:spPr>
        <a:xfrm>
          <a:off x="5114925" y="82867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8" tint="0.79998168889431442"/>
    <pageSetUpPr fitToPage="1"/>
  </sheetPr>
  <dimension ref="A1:BS200"/>
  <sheetViews>
    <sheetView showGridLines="0" tabSelected="1" view="pageBreakPreview" topLeftCell="A52" zoomScale="75" zoomScaleNormal="55" zoomScaleSheetLayoutView="75" workbookViewId="0">
      <selection activeCell="AF124" sqref="AF124"/>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20</v>
      </c>
      <c r="H1" s="5"/>
      <c r="I1" s="5"/>
      <c r="J1" s="5"/>
      <c r="K1" s="5"/>
      <c r="L1" s="5"/>
      <c r="M1" s="5"/>
      <c r="N1" s="5"/>
      <c r="Q1" s="8" t="s">
        <v>0</v>
      </c>
      <c r="T1" s="5"/>
      <c r="U1" s="5"/>
      <c r="V1" s="5"/>
      <c r="W1" s="5"/>
      <c r="X1" s="5"/>
      <c r="Y1" s="5"/>
      <c r="Z1" s="5"/>
      <c r="AA1" s="5"/>
      <c r="AW1" s="10" t="s">
        <v>32</v>
      </c>
      <c r="AX1" s="398" t="s">
        <v>193</v>
      </c>
      <c r="AY1" s="399"/>
      <c r="AZ1" s="399"/>
      <c r="BA1" s="399"/>
      <c r="BB1" s="399"/>
      <c r="BC1" s="399"/>
      <c r="BD1" s="399"/>
      <c r="BE1" s="399"/>
      <c r="BF1" s="399"/>
      <c r="BG1" s="399"/>
      <c r="BH1" s="399"/>
      <c r="BI1" s="399"/>
      <c r="BJ1" s="399"/>
      <c r="BK1" s="399"/>
      <c r="BL1" s="399"/>
      <c r="BM1" s="399"/>
      <c r="BN1" s="10" t="s">
        <v>2</v>
      </c>
    </row>
    <row r="2" spans="2:71" s="9" customFormat="1" ht="20.25" customHeight="1" x14ac:dyDescent="0.4">
      <c r="N2" s="8"/>
      <c r="Q2" s="8"/>
      <c r="R2" s="8"/>
      <c r="T2" s="10"/>
      <c r="U2" s="10"/>
      <c r="V2" s="10"/>
      <c r="W2" s="10"/>
      <c r="X2" s="10"/>
      <c r="Y2" s="10"/>
      <c r="Z2" s="10"/>
      <c r="AA2" s="10"/>
      <c r="AF2" s="41" t="s">
        <v>29</v>
      </c>
      <c r="AG2" s="400">
        <v>2</v>
      </c>
      <c r="AH2" s="400"/>
      <c r="AI2" s="41" t="s">
        <v>30</v>
      </c>
      <c r="AJ2" s="401">
        <f>IF(AG2=0,"",YEAR(DATE(2018+AG2,1,1)))</f>
        <v>2020</v>
      </c>
      <c r="AK2" s="401"/>
      <c r="AL2" s="42" t="s">
        <v>31</v>
      </c>
      <c r="AM2" s="42" t="s">
        <v>1</v>
      </c>
      <c r="AN2" s="400">
        <v>4</v>
      </c>
      <c r="AO2" s="400"/>
      <c r="AP2" s="42" t="s">
        <v>26</v>
      </c>
      <c r="AW2" s="10" t="s">
        <v>33</v>
      </c>
      <c r="AX2" s="402" t="s">
        <v>262</v>
      </c>
      <c r="AY2" s="402"/>
      <c r="AZ2" s="402"/>
      <c r="BA2" s="402"/>
      <c r="BB2" s="402"/>
      <c r="BC2" s="402"/>
      <c r="BD2" s="402"/>
      <c r="BE2" s="402"/>
      <c r="BF2" s="402"/>
      <c r="BG2" s="402"/>
      <c r="BH2" s="402"/>
      <c r="BI2" s="402"/>
      <c r="BJ2" s="402"/>
      <c r="BK2" s="402"/>
      <c r="BL2" s="402"/>
      <c r="BM2" s="402"/>
      <c r="BN2" s="10" t="s">
        <v>2</v>
      </c>
      <c r="BO2" s="10"/>
      <c r="BP2" s="10"/>
      <c r="BQ2" s="10"/>
    </row>
    <row r="3" spans="2:71" s="9" customFormat="1" ht="20.25" customHeight="1" x14ac:dyDescent="0.4">
      <c r="N3" s="8"/>
      <c r="Q3" s="8"/>
      <c r="S3" s="10"/>
      <c r="T3" s="10"/>
      <c r="U3" s="10"/>
      <c r="V3" s="10"/>
      <c r="W3" s="10"/>
      <c r="X3" s="10"/>
      <c r="Y3" s="10"/>
      <c r="AG3" s="36"/>
      <c r="AH3" s="36"/>
      <c r="AI3" s="37"/>
      <c r="AJ3" s="38"/>
      <c r="AK3" s="37"/>
      <c r="BH3" s="39" t="s">
        <v>22</v>
      </c>
      <c r="BI3" s="403" t="s">
        <v>198</v>
      </c>
      <c r="BJ3" s="404"/>
      <c r="BK3" s="404"/>
      <c r="BL3" s="405"/>
      <c r="BM3" s="10"/>
    </row>
    <row r="4" spans="2:71" s="9" customFormat="1" ht="9" customHeight="1" x14ac:dyDescent="0.4">
      <c r="N4" s="8"/>
      <c r="Q4" s="8"/>
      <c r="S4" s="10"/>
      <c r="T4" s="10"/>
      <c r="U4" s="10"/>
      <c r="V4" s="10"/>
      <c r="W4" s="10"/>
      <c r="X4" s="10"/>
      <c r="Y4" s="10"/>
      <c r="AG4" s="35"/>
      <c r="AH4" s="35"/>
      <c r="AN4" s="6"/>
      <c r="AO4" s="6"/>
      <c r="AP4" s="6"/>
      <c r="AQ4" s="6"/>
      <c r="AR4" s="6"/>
      <c r="AS4" s="6"/>
      <c r="AT4" s="6"/>
      <c r="AU4" s="6"/>
      <c r="AV4" s="6"/>
      <c r="AW4" s="6"/>
      <c r="AX4" s="6"/>
      <c r="AY4" s="6"/>
      <c r="AZ4" s="6"/>
      <c r="BA4" s="6"/>
      <c r="BB4" s="6"/>
      <c r="BC4" s="6"/>
      <c r="BD4" s="6"/>
      <c r="BE4" s="6"/>
      <c r="BF4" s="6"/>
      <c r="BG4" s="6"/>
      <c r="BH4" s="6"/>
      <c r="BI4" s="6"/>
      <c r="BJ4" s="6"/>
      <c r="BK4" s="6"/>
      <c r="BL4" s="40"/>
      <c r="BM4" s="40"/>
    </row>
    <row r="5" spans="2:71" s="9" customFormat="1" ht="21" customHeight="1" x14ac:dyDescent="0.4">
      <c r="B5" s="94"/>
      <c r="C5" s="94"/>
      <c r="D5" s="94"/>
      <c r="E5" s="94"/>
      <c r="F5" s="94"/>
      <c r="G5" s="91"/>
      <c r="H5" s="91"/>
      <c r="I5" s="91"/>
      <c r="J5" s="91"/>
      <c r="K5" s="91"/>
      <c r="L5" s="91"/>
      <c r="M5" s="91"/>
      <c r="N5" s="91"/>
      <c r="O5" s="101"/>
      <c r="P5" s="101"/>
      <c r="Q5" s="101"/>
      <c r="R5" s="97"/>
      <c r="S5" s="101"/>
      <c r="T5" s="101"/>
      <c r="U5" s="101"/>
      <c r="V5" s="89"/>
      <c r="W5" s="89"/>
      <c r="X5" s="89"/>
      <c r="Y5" s="89"/>
      <c r="Z5" s="89"/>
      <c r="AA5" s="89"/>
      <c r="AB5" s="89"/>
      <c r="AC5" s="89"/>
      <c r="AD5" s="89"/>
      <c r="AE5" s="89"/>
      <c r="AF5" s="89"/>
      <c r="AG5" s="89"/>
      <c r="AH5" s="89"/>
      <c r="AI5" s="89"/>
      <c r="AJ5" s="89"/>
      <c r="AK5" s="89"/>
      <c r="AL5" s="89"/>
      <c r="AM5" s="89"/>
      <c r="AN5" s="87"/>
      <c r="AO5" s="87" t="s">
        <v>249</v>
      </c>
      <c r="AP5" s="87"/>
      <c r="AQ5" s="87"/>
      <c r="AR5" s="87"/>
      <c r="AS5" s="87"/>
      <c r="AT5" s="6"/>
      <c r="AU5" s="6"/>
      <c r="AV5" s="6"/>
      <c r="AW5" s="6"/>
      <c r="AX5" s="6"/>
      <c r="AY5" s="6"/>
      <c r="BA5" s="393">
        <v>8</v>
      </c>
      <c r="BB5" s="394"/>
      <c r="BC5" s="2" t="s">
        <v>23</v>
      </c>
      <c r="BD5" s="6"/>
      <c r="BE5" s="393">
        <v>40</v>
      </c>
      <c r="BF5" s="394"/>
      <c r="BG5" s="2" t="s">
        <v>24</v>
      </c>
      <c r="BH5" s="6"/>
      <c r="BI5" s="393">
        <v>160</v>
      </c>
      <c r="BJ5" s="394"/>
      <c r="BK5" s="2" t="s">
        <v>25</v>
      </c>
      <c r="BL5" s="6"/>
      <c r="BM5" s="40"/>
    </row>
    <row r="6" spans="2:71" s="9" customFormat="1" ht="21" customHeight="1" x14ac:dyDescent="0.4">
      <c r="B6" s="94"/>
      <c r="C6" s="94"/>
      <c r="D6" s="94"/>
      <c r="E6" s="94"/>
      <c r="F6" s="94"/>
      <c r="G6" s="100"/>
      <c r="H6" s="100"/>
      <c r="I6" s="100"/>
      <c r="J6" s="100"/>
      <c r="K6" s="100"/>
      <c r="L6" s="100"/>
      <c r="M6" s="100"/>
      <c r="N6" s="142"/>
      <c r="O6" s="142"/>
      <c r="P6" s="142"/>
      <c r="Q6" s="97"/>
      <c r="R6" s="142"/>
      <c r="S6" s="142"/>
      <c r="T6" s="142"/>
      <c r="U6" s="101"/>
      <c r="V6" s="89"/>
      <c r="W6" s="89"/>
      <c r="X6" s="89"/>
      <c r="Y6" s="89"/>
      <c r="Z6" s="89"/>
      <c r="AA6" s="89"/>
      <c r="AB6" s="89"/>
      <c r="AC6" s="89"/>
      <c r="AD6" s="89"/>
      <c r="AE6" s="89"/>
      <c r="AF6" s="89"/>
      <c r="AG6" s="89"/>
      <c r="AH6" s="89"/>
      <c r="AI6" s="89"/>
      <c r="AJ6" s="89"/>
      <c r="AK6" s="89"/>
      <c r="AL6" s="89"/>
      <c r="AM6" s="89"/>
      <c r="AN6" s="87"/>
      <c r="AO6" s="87"/>
      <c r="AP6" s="87"/>
      <c r="AQ6" s="87"/>
      <c r="AR6" s="87"/>
      <c r="AS6" s="87"/>
      <c r="AT6" s="87"/>
      <c r="AU6" s="87"/>
      <c r="AV6" s="87"/>
      <c r="AW6" s="87"/>
      <c r="AX6" s="87"/>
      <c r="AY6" s="87"/>
      <c r="AZ6" s="87"/>
      <c r="BA6" s="87"/>
      <c r="BB6" s="87"/>
      <c r="BC6" s="87"/>
      <c r="BD6" s="87"/>
      <c r="BE6" s="87"/>
      <c r="BF6" s="87"/>
      <c r="BG6" s="87"/>
      <c r="BH6" s="87"/>
      <c r="BI6" s="87"/>
      <c r="BJ6" s="87"/>
      <c r="BK6" s="87"/>
      <c r="BL6" s="88"/>
      <c r="BM6" s="88"/>
      <c r="BN6" s="89"/>
    </row>
    <row r="7" spans="2:71" s="9" customFormat="1" ht="21" customHeight="1" x14ac:dyDescent="0.4">
      <c r="B7" s="104"/>
      <c r="C7" s="104"/>
      <c r="D7" s="104"/>
      <c r="E7" s="104"/>
      <c r="F7" s="104"/>
      <c r="G7" s="97"/>
      <c r="H7" s="97"/>
      <c r="I7" s="97"/>
      <c r="J7" s="97"/>
      <c r="K7" s="97"/>
      <c r="L7" s="97"/>
      <c r="M7" s="97"/>
      <c r="N7" s="142"/>
      <c r="O7" s="142"/>
      <c r="P7" s="142"/>
      <c r="Q7" s="97"/>
      <c r="R7" s="142"/>
      <c r="S7" s="142"/>
      <c r="T7" s="142"/>
      <c r="U7" s="101"/>
      <c r="V7" s="89"/>
      <c r="W7" s="89"/>
      <c r="X7" s="89"/>
      <c r="Y7" s="89"/>
      <c r="Z7" s="89"/>
      <c r="AA7" s="89"/>
      <c r="AB7" s="89"/>
      <c r="AC7" s="89"/>
      <c r="AD7" s="89"/>
      <c r="AE7" s="89"/>
      <c r="AF7" s="89"/>
      <c r="AG7" s="89"/>
      <c r="AH7" s="89"/>
      <c r="AI7" s="89"/>
      <c r="AJ7" s="89"/>
      <c r="AK7" s="89"/>
      <c r="AL7" s="89"/>
      <c r="AM7" s="89"/>
      <c r="AN7" s="90"/>
      <c r="AO7" s="90"/>
      <c r="AP7" s="90"/>
      <c r="AQ7" s="91"/>
      <c r="AR7" s="92"/>
      <c r="AS7" s="93"/>
      <c r="AT7" s="93"/>
      <c r="AU7" s="94"/>
      <c r="AV7" s="95"/>
      <c r="AW7" s="95"/>
      <c r="AX7" s="95"/>
      <c r="AY7" s="96"/>
      <c r="AZ7" s="96"/>
      <c r="BA7" s="87"/>
      <c r="BB7" s="95"/>
      <c r="BC7" s="95"/>
      <c r="BD7" s="97"/>
      <c r="BE7" s="87"/>
      <c r="BF7" s="87" t="s">
        <v>28</v>
      </c>
      <c r="BG7" s="87"/>
      <c r="BH7" s="87"/>
      <c r="BI7" s="395">
        <f>DAY(EOMONTH(DATE(AJ2,AN2,1),0))</f>
        <v>30</v>
      </c>
      <c r="BJ7" s="396"/>
      <c r="BK7" s="87" t="s">
        <v>27</v>
      </c>
      <c r="BL7" s="87"/>
      <c r="BM7" s="87"/>
      <c r="BN7" s="89"/>
      <c r="BQ7" s="10"/>
      <c r="BR7" s="10"/>
      <c r="BS7" s="10"/>
    </row>
    <row r="8" spans="2:71" s="9" customFormat="1" ht="21" customHeight="1" x14ac:dyDescent="0.4">
      <c r="B8" s="104"/>
      <c r="C8" s="104"/>
      <c r="D8" s="104"/>
      <c r="E8" s="104"/>
      <c r="F8" s="104"/>
      <c r="G8" s="105"/>
      <c r="H8" s="105"/>
      <c r="I8" s="105"/>
      <c r="J8" s="105"/>
      <c r="K8" s="105"/>
      <c r="L8" s="105"/>
      <c r="M8" s="105"/>
      <c r="N8" s="142"/>
      <c r="O8" s="142"/>
      <c r="P8" s="142"/>
      <c r="Q8" s="97"/>
      <c r="R8" s="101"/>
      <c r="S8" s="101"/>
      <c r="T8" s="101"/>
      <c r="U8" s="95"/>
      <c r="V8" s="89"/>
      <c r="W8" s="89"/>
      <c r="X8" s="89"/>
      <c r="Y8" s="89"/>
      <c r="Z8" s="89"/>
      <c r="AA8" s="89"/>
      <c r="AB8" s="89"/>
      <c r="AC8" s="89"/>
      <c r="AD8" s="89"/>
      <c r="AE8" s="89"/>
      <c r="AF8" s="89"/>
      <c r="AG8" s="89"/>
      <c r="AH8" s="89"/>
      <c r="AI8" s="89"/>
      <c r="AJ8" s="89"/>
      <c r="AK8" s="89"/>
      <c r="AL8" s="89"/>
      <c r="AM8" s="89"/>
      <c r="AN8" s="100"/>
      <c r="AO8" s="108" t="s">
        <v>287</v>
      </c>
      <c r="AP8" s="98"/>
      <c r="AQ8" s="90"/>
      <c r="AR8" s="91"/>
      <c r="AS8" s="91"/>
      <c r="AT8" s="91"/>
      <c r="AU8" s="91"/>
      <c r="AV8" s="98"/>
      <c r="AW8" s="87"/>
      <c r="AX8" s="99"/>
      <c r="AY8" s="99"/>
      <c r="AZ8" s="99"/>
      <c r="BA8" s="87"/>
      <c r="BB8" s="108" t="s">
        <v>322</v>
      </c>
      <c r="BC8" s="87"/>
      <c r="BD8" s="87"/>
      <c r="BE8" s="87"/>
      <c r="BF8" s="87"/>
      <c r="BG8" s="87"/>
      <c r="BH8" s="87"/>
      <c r="BI8" s="87"/>
      <c r="BJ8" s="87"/>
      <c r="BK8" s="87"/>
      <c r="BL8" s="87"/>
      <c r="BM8" s="87"/>
      <c r="BN8" s="89"/>
      <c r="BQ8" s="10"/>
      <c r="BR8" s="10"/>
      <c r="BS8" s="10"/>
    </row>
    <row r="9" spans="2:71" s="9" customFormat="1" ht="21" customHeight="1" x14ac:dyDescent="0.4">
      <c r="B9" s="104"/>
      <c r="C9" s="104"/>
      <c r="D9" s="104"/>
      <c r="E9" s="104"/>
      <c r="F9" s="104"/>
      <c r="G9" s="97"/>
      <c r="H9" s="97"/>
      <c r="I9" s="97"/>
      <c r="J9" s="97"/>
      <c r="K9" s="97"/>
      <c r="L9" s="97"/>
      <c r="M9" s="97"/>
      <c r="N9" s="97"/>
      <c r="O9" s="97"/>
      <c r="P9" s="97"/>
      <c r="Q9" s="97"/>
      <c r="R9" s="97"/>
      <c r="S9" s="101"/>
      <c r="T9" s="101"/>
      <c r="U9" s="101"/>
      <c r="V9" s="97"/>
      <c r="W9" s="101"/>
      <c r="X9" s="101"/>
      <c r="Y9" s="101"/>
      <c r="Z9" s="92"/>
      <c r="AA9" s="397"/>
      <c r="AB9" s="397"/>
      <c r="AC9" s="94"/>
      <c r="AD9" s="106"/>
      <c r="AE9" s="89"/>
      <c r="AF9" s="89"/>
      <c r="AG9" s="100"/>
      <c r="AH9" s="93"/>
      <c r="AI9" s="94"/>
      <c r="AJ9" s="100"/>
      <c r="AK9" s="100"/>
      <c r="AL9" s="100"/>
      <c r="AM9" s="107"/>
      <c r="AN9" s="90"/>
      <c r="AO9" s="98" t="s">
        <v>250</v>
      </c>
      <c r="AP9" s="90"/>
      <c r="AQ9" s="91"/>
      <c r="AR9" s="92"/>
      <c r="AS9" s="87" t="s">
        <v>251</v>
      </c>
      <c r="AT9" s="98"/>
      <c r="AU9" s="100"/>
      <c r="AV9" s="100"/>
      <c r="AW9" s="98"/>
      <c r="AX9" s="98"/>
      <c r="AY9" s="98"/>
      <c r="AZ9" s="89"/>
      <c r="BA9" s="100"/>
      <c r="BB9" s="98" t="s">
        <v>288</v>
      </c>
      <c r="BC9" s="90"/>
      <c r="BD9" s="91"/>
      <c r="BE9" s="92"/>
      <c r="BF9" s="87" t="s">
        <v>289</v>
      </c>
      <c r="BG9" s="98"/>
      <c r="BH9" s="100"/>
      <c r="BI9" s="100"/>
      <c r="BJ9" s="98"/>
      <c r="BK9" s="98"/>
      <c r="BL9" s="98"/>
      <c r="BM9" s="89"/>
      <c r="BN9" s="89"/>
      <c r="BQ9" s="10"/>
      <c r="BR9" s="10"/>
      <c r="BS9" s="10"/>
    </row>
    <row r="10" spans="2:71" s="9" customFormat="1" ht="21" customHeight="1" x14ac:dyDescent="0.4">
      <c r="B10" s="94" t="s">
        <v>131</v>
      </c>
      <c r="C10" s="94"/>
      <c r="D10" s="94"/>
      <c r="E10" s="94"/>
      <c r="F10" s="94"/>
      <c r="G10" s="98"/>
      <c r="H10" s="98"/>
      <c r="I10" s="98"/>
      <c r="J10" s="98"/>
      <c r="K10" s="98"/>
      <c r="L10" s="98"/>
      <c r="M10" s="98"/>
      <c r="N10" s="98"/>
      <c r="O10" s="98"/>
      <c r="P10" s="98"/>
      <c r="Q10" s="98"/>
      <c r="R10" s="100"/>
      <c r="S10" s="90"/>
      <c r="T10" s="91"/>
      <c r="U10" s="91"/>
      <c r="V10" s="100"/>
      <c r="W10" s="91"/>
      <c r="X10" s="98"/>
      <c r="Y10" s="91"/>
      <c r="Z10" s="91"/>
      <c r="AA10" s="91"/>
      <c r="AB10" s="91"/>
      <c r="AC10" s="89"/>
      <c r="AD10" s="89"/>
      <c r="AE10" s="89"/>
      <c r="AF10" s="89"/>
      <c r="AG10" s="98"/>
      <c r="AH10" s="91"/>
      <c r="AI10" s="91"/>
      <c r="AJ10" s="98"/>
      <c r="AK10" s="98"/>
      <c r="AL10" s="98"/>
      <c r="AM10" s="107"/>
      <c r="AN10" s="100"/>
      <c r="AO10" s="90"/>
      <c r="AP10" s="369">
        <v>40</v>
      </c>
      <c r="AQ10" s="369"/>
      <c r="AR10" s="87" t="s">
        <v>102</v>
      </c>
      <c r="AS10" s="89"/>
      <c r="AT10" s="98" t="s">
        <v>103</v>
      </c>
      <c r="AU10" s="100"/>
      <c r="AV10" s="100"/>
      <c r="AW10" s="98"/>
      <c r="AX10" s="369"/>
      <c r="AY10" s="369"/>
      <c r="AZ10" s="87" t="s">
        <v>102</v>
      </c>
      <c r="BA10" s="193"/>
      <c r="BB10" s="90"/>
      <c r="BC10" s="369"/>
      <c r="BD10" s="369"/>
      <c r="BE10" s="87" t="s">
        <v>102</v>
      </c>
      <c r="BF10" s="89"/>
      <c r="BG10" s="98" t="s">
        <v>103</v>
      </c>
      <c r="BH10" s="100"/>
      <c r="BI10" s="100"/>
      <c r="BJ10" s="98"/>
      <c r="BK10" s="369"/>
      <c r="BL10" s="369"/>
      <c r="BM10" s="87" t="s">
        <v>102</v>
      </c>
      <c r="BN10" s="89"/>
      <c r="BQ10" s="10"/>
      <c r="BR10" s="10"/>
      <c r="BS10" s="10"/>
    </row>
    <row r="11" spans="2:71" s="9" customFormat="1" ht="21" customHeight="1" x14ac:dyDescent="0.15">
      <c r="B11" s="94" t="s">
        <v>132</v>
      </c>
      <c r="C11" s="94"/>
      <c r="D11" s="94"/>
      <c r="E11" s="94"/>
      <c r="F11" s="94"/>
      <c r="G11" s="91"/>
      <c r="H11" s="91"/>
      <c r="I11" s="91"/>
      <c r="J11" s="91"/>
      <c r="K11" s="91"/>
      <c r="L11" s="91"/>
      <c r="M11" s="91"/>
      <c r="N11" s="91"/>
      <c r="O11" s="91"/>
      <c r="P11" s="91"/>
      <c r="Q11" s="406">
        <f>U12</f>
        <v>0.375</v>
      </c>
      <c r="R11" s="407"/>
      <c r="S11" s="408"/>
      <c r="T11" s="97" t="s">
        <v>17</v>
      </c>
      <c r="U11" s="406">
        <f>Q12</f>
        <v>0.70833333333333337</v>
      </c>
      <c r="V11" s="407"/>
      <c r="W11" s="408"/>
      <c r="X11" s="108"/>
      <c r="Y11" s="108"/>
      <c r="Z11" s="108"/>
      <c r="AA11" s="108"/>
      <c r="AB11" s="108"/>
      <c r="AC11" s="108"/>
      <c r="AD11" s="89"/>
      <c r="AE11" s="89"/>
      <c r="AF11" s="89"/>
      <c r="AG11" s="97"/>
      <c r="AH11" s="108"/>
      <c r="AI11" s="108"/>
      <c r="AJ11" s="97"/>
      <c r="AK11" s="100"/>
      <c r="AL11" s="100"/>
      <c r="AM11" s="103"/>
      <c r="AN11" s="94"/>
      <c r="AO11" s="90"/>
      <c r="AP11" s="91"/>
      <c r="AQ11" s="90"/>
      <c r="AR11" s="91"/>
      <c r="AS11" s="89"/>
      <c r="AT11" s="102" t="s">
        <v>104</v>
      </c>
      <c r="AU11" s="93"/>
      <c r="AV11" s="94"/>
      <c r="AW11" s="100"/>
      <c r="AX11" s="100"/>
      <c r="AY11" s="100"/>
      <c r="AZ11" s="103"/>
      <c r="BA11" s="194"/>
      <c r="BB11" s="90"/>
      <c r="BC11" s="91"/>
      <c r="BD11" s="90"/>
      <c r="BE11" s="91"/>
      <c r="BF11" s="89"/>
      <c r="BG11" s="102" t="s">
        <v>104</v>
      </c>
      <c r="BH11" s="93"/>
      <c r="BI11" s="94"/>
      <c r="BJ11" s="100"/>
      <c r="BK11" s="100"/>
      <c r="BL11" s="100"/>
      <c r="BM11" s="103"/>
      <c r="BN11" s="89"/>
      <c r="BQ11" s="10"/>
      <c r="BR11" s="10"/>
      <c r="BS11" s="10"/>
    </row>
    <row r="12" spans="2:71" s="9" customFormat="1" ht="21" customHeight="1" x14ac:dyDescent="0.4">
      <c r="B12" s="94" t="s">
        <v>130</v>
      </c>
      <c r="C12" s="94"/>
      <c r="D12" s="94"/>
      <c r="E12" s="94"/>
      <c r="F12" s="94"/>
      <c r="G12" s="91"/>
      <c r="H12" s="91"/>
      <c r="I12" s="91"/>
      <c r="J12" s="91"/>
      <c r="K12" s="91"/>
      <c r="L12" s="91"/>
      <c r="M12" s="91"/>
      <c r="N12" s="91"/>
      <c r="O12" s="91"/>
      <c r="P12" s="91"/>
      <c r="Q12" s="390">
        <v>0.70833333333333337</v>
      </c>
      <c r="R12" s="391"/>
      <c r="S12" s="392"/>
      <c r="T12" s="97" t="s">
        <v>17</v>
      </c>
      <c r="U12" s="390">
        <v>0.375</v>
      </c>
      <c r="V12" s="391"/>
      <c r="W12" s="392"/>
      <c r="X12" s="108"/>
      <c r="Y12" s="108"/>
      <c r="Z12" s="108"/>
      <c r="AA12" s="108"/>
      <c r="AB12" s="108"/>
      <c r="AC12" s="108"/>
      <c r="AD12" s="89"/>
      <c r="AE12" s="89"/>
      <c r="AF12" s="89"/>
      <c r="AG12" s="101"/>
      <c r="AH12" s="109"/>
      <c r="AI12" s="109"/>
      <c r="AJ12" s="101"/>
      <c r="AK12" s="90"/>
      <c r="AL12" s="90"/>
      <c r="AM12" s="107"/>
      <c r="AN12" s="87"/>
      <c r="AO12" s="87"/>
      <c r="AP12" s="87"/>
      <c r="AQ12" s="87"/>
      <c r="AR12" s="87"/>
      <c r="AS12" s="89"/>
      <c r="AT12" s="98" t="s">
        <v>105</v>
      </c>
      <c r="AU12" s="91"/>
      <c r="AV12" s="91"/>
      <c r="AW12" s="98"/>
      <c r="AX12" s="369">
        <v>36</v>
      </c>
      <c r="AY12" s="369"/>
      <c r="AZ12" s="87" t="s">
        <v>102</v>
      </c>
      <c r="BA12" s="194"/>
      <c r="BB12" s="87"/>
      <c r="BC12" s="87"/>
      <c r="BD12" s="87"/>
      <c r="BE12" s="87"/>
      <c r="BF12" s="89"/>
      <c r="BG12" s="98" t="s">
        <v>105</v>
      </c>
      <c r="BH12" s="91"/>
      <c r="BI12" s="91"/>
      <c r="BJ12" s="98"/>
      <c r="BK12" s="369"/>
      <c r="BL12" s="369"/>
      <c r="BM12" s="87" t="s">
        <v>102</v>
      </c>
      <c r="BN12" s="89"/>
      <c r="BQ12" s="10"/>
      <c r="BR12" s="10"/>
      <c r="BS12" s="10"/>
    </row>
    <row r="13" spans="2:71" ht="12" customHeight="1" thickBot="1" x14ac:dyDescent="0.45">
      <c r="B13" s="110"/>
      <c r="C13" s="110"/>
      <c r="D13" s="110"/>
      <c r="E13" s="110"/>
      <c r="F13" s="110"/>
      <c r="G13" s="111"/>
      <c r="H13" s="111"/>
      <c r="I13" s="111"/>
      <c r="J13" s="111"/>
      <c r="K13" s="111"/>
      <c r="L13" s="111"/>
      <c r="M13" s="111"/>
      <c r="N13" s="111"/>
      <c r="O13" s="110"/>
      <c r="P13" s="110"/>
      <c r="Q13" s="110"/>
      <c r="R13" s="110"/>
      <c r="S13" s="110"/>
      <c r="T13" s="110"/>
      <c r="U13" s="110"/>
      <c r="V13" s="110"/>
      <c r="W13" s="110"/>
      <c r="X13" s="110"/>
      <c r="Y13" s="110"/>
      <c r="Z13" s="110"/>
      <c r="AA13" s="110"/>
      <c r="AB13" s="110"/>
      <c r="AC13" s="110"/>
      <c r="AD13" s="110"/>
      <c r="AE13" s="110"/>
      <c r="AF13" s="110"/>
      <c r="AG13" s="111"/>
      <c r="AH13" s="110"/>
      <c r="AI13" s="110"/>
      <c r="AJ13" s="110"/>
      <c r="AK13" s="110"/>
      <c r="AL13" s="110"/>
      <c r="AM13" s="110"/>
      <c r="AN13" s="110"/>
      <c r="AO13" s="110"/>
      <c r="AP13" s="110"/>
      <c r="AQ13" s="110"/>
      <c r="AR13" s="110"/>
      <c r="AS13" s="110"/>
      <c r="AX13" s="3"/>
      <c r="BO13" s="4"/>
      <c r="BP13" s="4"/>
      <c r="BQ13" s="4"/>
    </row>
    <row r="14" spans="2:71" ht="21.6" customHeight="1" x14ac:dyDescent="0.4">
      <c r="B14" s="370" t="s">
        <v>21</v>
      </c>
      <c r="C14" s="373" t="s">
        <v>290</v>
      </c>
      <c r="D14" s="357" t="s">
        <v>291</v>
      </c>
      <c r="E14" s="376"/>
      <c r="F14" s="377"/>
      <c r="G14" s="357" t="s">
        <v>292</v>
      </c>
      <c r="H14" s="384"/>
      <c r="I14" s="163"/>
      <c r="J14" s="160"/>
      <c r="K14" s="163"/>
      <c r="L14" s="160"/>
      <c r="M14" s="387" t="s">
        <v>293</v>
      </c>
      <c r="N14" s="384"/>
      <c r="O14" s="387" t="s">
        <v>294</v>
      </c>
      <c r="P14" s="363"/>
      <c r="Q14" s="363"/>
      <c r="R14" s="384"/>
      <c r="S14" s="387" t="s">
        <v>295</v>
      </c>
      <c r="T14" s="363"/>
      <c r="U14" s="384"/>
      <c r="V14" s="387" t="s">
        <v>194</v>
      </c>
      <c r="W14" s="363"/>
      <c r="X14" s="363"/>
      <c r="Y14" s="363"/>
      <c r="Z14" s="358"/>
      <c r="AA14" s="376" t="s">
        <v>296</v>
      </c>
      <c r="AB14" s="376"/>
      <c r="AC14" s="376"/>
      <c r="AD14" s="376"/>
      <c r="AE14" s="376"/>
      <c r="AF14" s="376"/>
      <c r="AG14" s="376"/>
      <c r="AH14" s="376"/>
      <c r="AI14" s="376"/>
      <c r="AJ14" s="376"/>
      <c r="AK14" s="376"/>
      <c r="AL14" s="376"/>
      <c r="AM14" s="376"/>
      <c r="AN14" s="376"/>
      <c r="AO14" s="376"/>
      <c r="AP14" s="376"/>
      <c r="AQ14" s="376"/>
      <c r="AR14" s="376"/>
      <c r="AS14" s="376"/>
      <c r="AT14" s="376"/>
      <c r="AU14" s="376"/>
      <c r="AV14" s="376"/>
      <c r="AW14" s="376"/>
      <c r="AX14" s="376"/>
      <c r="AY14" s="376"/>
      <c r="AZ14" s="376"/>
      <c r="BA14" s="376"/>
      <c r="BB14" s="376"/>
      <c r="BC14" s="376"/>
      <c r="BD14" s="376"/>
      <c r="BE14" s="376"/>
      <c r="BF14" s="351" t="str">
        <f>IF(BI3="計画","(15)1～4週目の勤務時間数合計","(15)1か月の勤務時間数　合計")</f>
        <v>(15)1～4週目の勤務時間数合計</v>
      </c>
      <c r="BG14" s="352"/>
      <c r="BH14" s="357" t="s">
        <v>297</v>
      </c>
      <c r="BI14" s="358"/>
      <c r="BJ14" s="357" t="s">
        <v>298</v>
      </c>
      <c r="BK14" s="363"/>
      <c r="BL14" s="363"/>
      <c r="BM14" s="363"/>
      <c r="BN14" s="358"/>
    </row>
    <row r="15" spans="2:71" ht="20.25" customHeight="1" x14ac:dyDescent="0.4">
      <c r="B15" s="371"/>
      <c r="C15" s="374"/>
      <c r="D15" s="378"/>
      <c r="E15" s="379"/>
      <c r="F15" s="380"/>
      <c r="G15" s="359"/>
      <c r="H15" s="385"/>
      <c r="I15" s="164"/>
      <c r="J15" s="161"/>
      <c r="K15" s="164"/>
      <c r="L15" s="161"/>
      <c r="M15" s="388"/>
      <c r="N15" s="385"/>
      <c r="O15" s="388"/>
      <c r="P15" s="364"/>
      <c r="Q15" s="364"/>
      <c r="R15" s="385"/>
      <c r="S15" s="388"/>
      <c r="T15" s="364"/>
      <c r="U15" s="385"/>
      <c r="V15" s="388"/>
      <c r="W15" s="364"/>
      <c r="X15" s="364"/>
      <c r="Y15" s="364"/>
      <c r="Z15" s="360"/>
      <c r="AA15" s="366" t="s">
        <v>11</v>
      </c>
      <c r="AB15" s="366"/>
      <c r="AC15" s="366"/>
      <c r="AD15" s="366"/>
      <c r="AE15" s="366"/>
      <c r="AF15" s="366"/>
      <c r="AG15" s="367"/>
      <c r="AH15" s="368" t="s">
        <v>12</v>
      </c>
      <c r="AI15" s="366"/>
      <c r="AJ15" s="366"/>
      <c r="AK15" s="366"/>
      <c r="AL15" s="366"/>
      <c r="AM15" s="366"/>
      <c r="AN15" s="367"/>
      <c r="AO15" s="368" t="s">
        <v>13</v>
      </c>
      <c r="AP15" s="366"/>
      <c r="AQ15" s="366"/>
      <c r="AR15" s="366"/>
      <c r="AS15" s="366"/>
      <c r="AT15" s="366"/>
      <c r="AU15" s="367"/>
      <c r="AV15" s="368" t="s">
        <v>14</v>
      </c>
      <c r="AW15" s="366"/>
      <c r="AX15" s="366"/>
      <c r="AY15" s="366"/>
      <c r="AZ15" s="366"/>
      <c r="BA15" s="366"/>
      <c r="BB15" s="367"/>
      <c r="BC15" s="368" t="s">
        <v>15</v>
      </c>
      <c r="BD15" s="366"/>
      <c r="BE15" s="366"/>
      <c r="BF15" s="353"/>
      <c r="BG15" s="354"/>
      <c r="BH15" s="359"/>
      <c r="BI15" s="360"/>
      <c r="BJ15" s="359"/>
      <c r="BK15" s="364"/>
      <c r="BL15" s="364"/>
      <c r="BM15" s="364"/>
      <c r="BN15" s="360"/>
    </row>
    <row r="16" spans="2:71" ht="20.25" customHeight="1" x14ac:dyDescent="0.4">
      <c r="B16" s="371"/>
      <c r="C16" s="374"/>
      <c r="D16" s="378"/>
      <c r="E16" s="379"/>
      <c r="F16" s="380"/>
      <c r="G16" s="359"/>
      <c r="H16" s="385"/>
      <c r="I16" s="164"/>
      <c r="J16" s="161"/>
      <c r="K16" s="164"/>
      <c r="L16" s="161"/>
      <c r="M16" s="388"/>
      <c r="N16" s="385"/>
      <c r="O16" s="388"/>
      <c r="P16" s="364"/>
      <c r="Q16" s="364"/>
      <c r="R16" s="385"/>
      <c r="S16" s="388"/>
      <c r="T16" s="364"/>
      <c r="U16" s="385"/>
      <c r="V16" s="388"/>
      <c r="W16" s="364"/>
      <c r="X16" s="364"/>
      <c r="Y16" s="364"/>
      <c r="Z16" s="360"/>
      <c r="AA16" s="7">
        <v>1</v>
      </c>
      <c r="AB16" s="12">
        <v>2</v>
      </c>
      <c r="AC16" s="12">
        <v>3</v>
      </c>
      <c r="AD16" s="12">
        <v>4</v>
      </c>
      <c r="AE16" s="12">
        <v>5</v>
      </c>
      <c r="AF16" s="12">
        <v>6</v>
      </c>
      <c r="AG16" s="13">
        <v>7</v>
      </c>
      <c r="AH16" s="11">
        <v>8</v>
      </c>
      <c r="AI16" s="12">
        <v>9</v>
      </c>
      <c r="AJ16" s="12">
        <v>10</v>
      </c>
      <c r="AK16" s="12">
        <v>11</v>
      </c>
      <c r="AL16" s="12">
        <v>12</v>
      </c>
      <c r="AM16" s="12">
        <v>13</v>
      </c>
      <c r="AN16" s="13">
        <v>14</v>
      </c>
      <c r="AO16" s="7">
        <v>15</v>
      </c>
      <c r="AP16" s="12">
        <v>16</v>
      </c>
      <c r="AQ16" s="12">
        <v>17</v>
      </c>
      <c r="AR16" s="12">
        <v>18</v>
      </c>
      <c r="AS16" s="12">
        <v>19</v>
      </c>
      <c r="AT16" s="12">
        <v>20</v>
      </c>
      <c r="AU16" s="13">
        <v>21</v>
      </c>
      <c r="AV16" s="11">
        <v>22</v>
      </c>
      <c r="AW16" s="12">
        <v>23</v>
      </c>
      <c r="AX16" s="12">
        <v>24</v>
      </c>
      <c r="AY16" s="12">
        <v>25</v>
      </c>
      <c r="AZ16" s="12">
        <v>26</v>
      </c>
      <c r="BA16" s="12">
        <v>27</v>
      </c>
      <c r="BB16" s="13">
        <v>28</v>
      </c>
      <c r="BC16" s="46" t="str">
        <f>IF($BI$3="実績",IF(DAY(DATE($AJ$2,$AN$2,29))=29,29,""),"")</f>
        <v/>
      </c>
      <c r="BD16" s="47" t="str">
        <f>IF($BI$3="実績",IF(DAY(DATE($AJ$2,$AN$2,30))=30,30,""),"")</f>
        <v/>
      </c>
      <c r="BE16" s="48" t="str">
        <f>IF($BI$3="実績",IF(DAY(DATE($AJ$2,$AN$2,31))=31,31,""),"")</f>
        <v/>
      </c>
      <c r="BF16" s="353"/>
      <c r="BG16" s="354"/>
      <c r="BH16" s="359"/>
      <c r="BI16" s="360"/>
      <c r="BJ16" s="359"/>
      <c r="BK16" s="364"/>
      <c r="BL16" s="364"/>
      <c r="BM16" s="364"/>
      <c r="BN16" s="360"/>
    </row>
    <row r="17" spans="2:66" ht="20.25" hidden="1" customHeight="1" x14ac:dyDescent="0.4">
      <c r="B17" s="371"/>
      <c r="C17" s="374"/>
      <c r="D17" s="378"/>
      <c r="E17" s="379"/>
      <c r="F17" s="380"/>
      <c r="G17" s="359"/>
      <c r="H17" s="385"/>
      <c r="I17" s="164"/>
      <c r="J17" s="161"/>
      <c r="K17" s="164"/>
      <c r="L17" s="161"/>
      <c r="M17" s="388"/>
      <c r="N17" s="385"/>
      <c r="O17" s="388"/>
      <c r="P17" s="364"/>
      <c r="Q17" s="364"/>
      <c r="R17" s="385"/>
      <c r="S17" s="388"/>
      <c r="T17" s="364"/>
      <c r="U17" s="385"/>
      <c r="V17" s="388"/>
      <c r="W17" s="364"/>
      <c r="X17" s="364"/>
      <c r="Y17" s="364"/>
      <c r="Z17" s="360"/>
      <c r="AA17" s="7">
        <f>WEEKDAY(DATE($AJ$2,$AN$2,1))</f>
        <v>4</v>
      </c>
      <c r="AB17" s="12">
        <f>WEEKDAY(DATE($AJ$2,$AN$2,2))</f>
        <v>5</v>
      </c>
      <c r="AC17" s="12">
        <f>WEEKDAY(DATE($AJ$2,$AN$2,3))</f>
        <v>6</v>
      </c>
      <c r="AD17" s="12">
        <f>WEEKDAY(DATE($AJ$2,$AN$2,4))</f>
        <v>7</v>
      </c>
      <c r="AE17" s="12">
        <f>WEEKDAY(DATE($AJ$2,$AN$2,5))</f>
        <v>1</v>
      </c>
      <c r="AF17" s="12">
        <f>WEEKDAY(DATE($AJ$2,$AN$2,6))</f>
        <v>2</v>
      </c>
      <c r="AG17" s="13">
        <f>WEEKDAY(DATE($AJ$2,$AN$2,7))</f>
        <v>3</v>
      </c>
      <c r="AH17" s="11">
        <f>WEEKDAY(DATE($AJ$2,$AN$2,8))</f>
        <v>4</v>
      </c>
      <c r="AI17" s="12">
        <f>WEEKDAY(DATE($AJ$2,$AN$2,9))</f>
        <v>5</v>
      </c>
      <c r="AJ17" s="12">
        <f>WEEKDAY(DATE($AJ$2,$AN$2,10))</f>
        <v>6</v>
      </c>
      <c r="AK17" s="12">
        <f>WEEKDAY(DATE($AJ$2,$AN$2,11))</f>
        <v>7</v>
      </c>
      <c r="AL17" s="12">
        <f>WEEKDAY(DATE($AJ$2,$AN$2,12))</f>
        <v>1</v>
      </c>
      <c r="AM17" s="12">
        <f>WEEKDAY(DATE($AJ$2,$AN$2,13))</f>
        <v>2</v>
      </c>
      <c r="AN17" s="13">
        <f>WEEKDAY(DATE($AJ$2,$AN$2,14))</f>
        <v>3</v>
      </c>
      <c r="AO17" s="11">
        <f>WEEKDAY(DATE($AJ$2,$AN$2,15))</f>
        <v>4</v>
      </c>
      <c r="AP17" s="12">
        <f>WEEKDAY(DATE($AJ$2,$AN$2,16))</f>
        <v>5</v>
      </c>
      <c r="AQ17" s="12">
        <f>WEEKDAY(DATE($AJ$2,$AN$2,17))</f>
        <v>6</v>
      </c>
      <c r="AR17" s="12">
        <f>WEEKDAY(DATE($AJ$2,$AN$2,18))</f>
        <v>7</v>
      </c>
      <c r="AS17" s="12">
        <f>WEEKDAY(DATE($AJ$2,$AN$2,19))</f>
        <v>1</v>
      </c>
      <c r="AT17" s="12">
        <f>WEEKDAY(DATE($AJ$2,$AN$2,20))</f>
        <v>2</v>
      </c>
      <c r="AU17" s="13">
        <f>WEEKDAY(DATE($AJ$2,$AN$2,21))</f>
        <v>3</v>
      </c>
      <c r="AV17" s="11">
        <f>WEEKDAY(DATE($AJ$2,$AN$2,22))</f>
        <v>4</v>
      </c>
      <c r="AW17" s="12">
        <f>WEEKDAY(DATE($AJ$2,$AN$2,23))</f>
        <v>5</v>
      </c>
      <c r="AX17" s="12">
        <f>WEEKDAY(DATE($AJ$2,$AN$2,24))</f>
        <v>6</v>
      </c>
      <c r="AY17" s="12">
        <f>WEEKDAY(DATE($AJ$2,$AN$2,25))</f>
        <v>7</v>
      </c>
      <c r="AZ17" s="12">
        <f>WEEKDAY(DATE($AJ$2,$AN$2,26))</f>
        <v>1</v>
      </c>
      <c r="BA17" s="12">
        <f>WEEKDAY(DATE($AJ$2,$AN$2,27))</f>
        <v>2</v>
      </c>
      <c r="BB17" s="13">
        <f>WEEKDAY(DATE($AJ$2,$AN$2,28))</f>
        <v>3</v>
      </c>
      <c r="BC17" s="11">
        <f>IF(BC16=29,WEEKDAY(DATE($AJ$2,$AN$2,29)),0)</f>
        <v>0</v>
      </c>
      <c r="BD17" s="12">
        <f>IF(BD16=30,WEEKDAY(DATE($AJ$2,$AN$2,30)),0)</f>
        <v>0</v>
      </c>
      <c r="BE17" s="13">
        <f>IF(BE16=31,WEEKDAY(DATE($AJ$2,$AN$2,31)),0)</f>
        <v>0</v>
      </c>
      <c r="BF17" s="353"/>
      <c r="BG17" s="354"/>
      <c r="BH17" s="359"/>
      <c r="BI17" s="360"/>
      <c r="BJ17" s="359"/>
      <c r="BK17" s="364"/>
      <c r="BL17" s="364"/>
      <c r="BM17" s="364"/>
      <c r="BN17" s="360"/>
    </row>
    <row r="18" spans="2:66" ht="20.25" customHeight="1" thickBot="1" x14ac:dyDescent="0.45">
      <c r="B18" s="372"/>
      <c r="C18" s="375"/>
      <c r="D18" s="381"/>
      <c r="E18" s="382"/>
      <c r="F18" s="383"/>
      <c r="G18" s="361"/>
      <c r="H18" s="386"/>
      <c r="I18" s="165"/>
      <c r="J18" s="162"/>
      <c r="K18" s="165"/>
      <c r="L18" s="162"/>
      <c r="M18" s="389"/>
      <c r="N18" s="386"/>
      <c r="O18" s="389"/>
      <c r="P18" s="365"/>
      <c r="Q18" s="365"/>
      <c r="R18" s="386"/>
      <c r="S18" s="389"/>
      <c r="T18" s="365"/>
      <c r="U18" s="386"/>
      <c r="V18" s="389"/>
      <c r="W18" s="365"/>
      <c r="X18" s="365"/>
      <c r="Y18" s="365"/>
      <c r="Z18" s="362"/>
      <c r="AA18" s="51" t="str">
        <f>IF(AA17=1,"日",IF(AA17=2,"月",IF(AA17=3,"火",IF(AA17=4,"水",IF(AA17=5,"木",IF(AA17=6,"金","土"))))))</f>
        <v>水</v>
      </c>
      <c r="AB18" s="44" t="str">
        <f t="shared" ref="AB18:BB18" si="0">IF(AB17=1,"日",IF(AB17=2,"月",IF(AB17=3,"火",IF(AB17=4,"水",IF(AB17=5,"木",IF(AB17=6,"金","土"))))))</f>
        <v>木</v>
      </c>
      <c r="AC18" s="44" t="str">
        <f t="shared" si="0"/>
        <v>金</v>
      </c>
      <c r="AD18" s="44" t="str">
        <f t="shared" si="0"/>
        <v>土</v>
      </c>
      <c r="AE18" s="44" t="str">
        <f t="shared" si="0"/>
        <v>日</v>
      </c>
      <c r="AF18" s="44" t="str">
        <f t="shared" si="0"/>
        <v>月</v>
      </c>
      <c r="AG18" s="45" t="str">
        <f t="shared" si="0"/>
        <v>火</v>
      </c>
      <c r="AH18" s="43" t="str">
        <f>IF(AH17=1,"日",IF(AH17=2,"月",IF(AH17=3,"火",IF(AH17=4,"水",IF(AH17=5,"木",IF(AH17=6,"金","土"))))))</f>
        <v>水</v>
      </c>
      <c r="AI18" s="44" t="str">
        <f t="shared" si="0"/>
        <v>木</v>
      </c>
      <c r="AJ18" s="44" t="str">
        <f t="shared" si="0"/>
        <v>金</v>
      </c>
      <c r="AK18" s="44" t="str">
        <f t="shared" si="0"/>
        <v>土</v>
      </c>
      <c r="AL18" s="44" t="str">
        <f t="shared" si="0"/>
        <v>日</v>
      </c>
      <c r="AM18" s="44" t="str">
        <f t="shared" si="0"/>
        <v>月</v>
      </c>
      <c r="AN18" s="45" t="str">
        <f t="shared" si="0"/>
        <v>火</v>
      </c>
      <c r="AO18" s="43" t="str">
        <f>IF(AO17=1,"日",IF(AO17=2,"月",IF(AO17=3,"火",IF(AO17=4,"水",IF(AO17=5,"木",IF(AO17=6,"金","土"))))))</f>
        <v>水</v>
      </c>
      <c r="AP18" s="44" t="str">
        <f t="shared" si="0"/>
        <v>木</v>
      </c>
      <c r="AQ18" s="44" t="str">
        <f t="shared" si="0"/>
        <v>金</v>
      </c>
      <c r="AR18" s="44" t="str">
        <f t="shared" si="0"/>
        <v>土</v>
      </c>
      <c r="AS18" s="44" t="str">
        <f t="shared" si="0"/>
        <v>日</v>
      </c>
      <c r="AT18" s="44" t="str">
        <f t="shared" si="0"/>
        <v>月</v>
      </c>
      <c r="AU18" s="45" t="str">
        <f t="shared" si="0"/>
        <v>火</v>
      </c>
      <c r="AV18" s="43" t="str">
        <f>IF(AV17=1,"日",IF(AV17=2,"月",IF(AV17=3,"火",IF(AV17=4,"水",IF(AV17=5,"木",IF(AV17=6,"金","土"))))))</f>
        <v>水</v>
      </c>
      <c r="AW18" s="44" t="str">
        <f t="shared" si="0"/>
        <v>木</v>
      </c>
      <c r="AX18" s="44" t="str">
        <f t="shared" si="0"/>
        <v>金</v>
      </c>
      <c r="AY18" s="44" t="str">
        <f t="shared" si="0"/>
        <v>土</v>
      </c>
      <c r="AZ18" s="44" t="str">
        <f t="shared" si="0"/>
        <v>日</v>
      </c>
      <c r="BA18" s="44" t="str">
        <f t="shared" si="0"/>
        <v>月</v>
      </c>
      <c r="BB18" s="45" t="str">
        <f t="shared" si="0"/>
        <v>火</v>
      </c>
      <c r="BC18" s="44" t="str">
        <f>IF(BC17=1,"日",IF(BC17=2,"月",IF(BC17=3,"火",IF(BC17=4,"水",IF(BC17=5,"木",IF(BC17=6,"金",IF(BC17=0,"","土")))))))</f>
        <v/>
      </c>
      <c r="BD18" s="44" t="str">
        <f>IF(BD17=1,"日",IF(BD17=2,"月",IF(BD17=3,"火",IF(BD17=4,"水",IF(BD17=5,"木",IF(BD17=6,"金",IF(BD17=0,"","土")))))))</f>
        <v/>
      </c>
      <c r="BE18" s="44" t="str">
        <f>IF(BE17=1,"日",IF(BE17=2,"月",IF(BE17=3,"火",IF(BE17=4,"水",IF(BE17=5,"木",IF(BE17=6,"金",IF(BE17=0,"","土")))))))</f>
        <v/>
      </c>
      <c r="BF18" s="355"/>
      <c r="BG18" s="356"/>
      <c r="BH18" s="361"/>
      <c r="BI18" s="362"/>
      <c r="BJ18" s="361"/>
      <c r="BK18" s="365"/>
      <c r="BL18" s="365"/>
      <c r="BM18" s="365"/>
      <c r="BN18" s="362"/>
    </row>
    <row r="19" spans="2:66" ht="20.25" customHeight="1" x14ac:dyDescent="0.4">
      <c r="B19" s="57"/>
      <c r="C19" s="332"/>
      <c r="D19" s="333"/>
      <c r="E19" s="334"/>
      <c r="F19" s="335"/>
      <c r="G19" s="343"/>
      <c r="H19" s="344"/>
      <c r="I19" s="199"/>
      <c r="J19" s="200"/>
      <c r="K19" s="199"/>
      <c r="L19" s="200"/>
      <c r="M19" s="345"/>
      <c r="N19" s="346"/>
      <c r="O19" s="347"/>
      <c r="P19" s="348"/>
      <c r="Q19" s="348"/>
      <c r="R19" s="344"/>
      <c r="S19" s="349" t="s">
        <v>111</v>
      </c>
      <c r="T19" s="341"/>
      <c r="U19" s="350"/>
      <c r="V19" s="61" t="s">
        <v>18</v>
      </c>
      <c r="W19" s="26"/>
      <c r="X19" s="26"/>
      <c r="Y19" s="24"/>
      <c r="Z19" s="62"/>
      <c r="AA19" s="201" t="s">
        <v>197</v>
      </c>
      <c r="AB19" s="202" t="s">
        <v>197</v>
      </c>
      <c r="AC19" s="202" t="s">
        <v>197</v>
      </c>
      <c r="AD19" s="202" t="s">
        <v>44</v>
      </c>
      <c r="AE19" s="202" t="s">
        <v>44</v>
      </c>
      <c r="AF19" s="202" t="s">
        <v>197</v>
      </c>
      <c r="AG19" s="203" t="s">
        <v>197</v>
      </c>
      <c r="AH19" s="201" t="s">
        <v>197</v>
      </c>
      <c r="AI19" s="202" t="s">
        <v>197</v>
      </c>
      <c r="AJ19" s="202" t="s">
        <v>197</v>
      </c>
      <c r="AK19" s="202" t="s">
        <v>44</v>
      </c>
      <c r="AL19" s="202" t="s">
        <v>44</v>
      </c>
      <c r="AM19" s="202" t="s">
        <v>197</v>
      </c>
      <c r="AN19" s="203" t="s">
        <v>197</v>
      </c>
      <c r="AO19" s="201" t="s">
        <v>197</v>
      </c>
      <c r="AP19" s="202" t="s">
        <v>197</v>
      </c>
      <c r="AQ19" s="202" t="s">
        <v>197</v>
      </c>
      <c r="AR19" s="202" t="s">
        <v>44</v>
      </c>
      <c r="AS19" s="202" t="s">
        <v>44</v>
      </c>
      <c r="AT19" s="202" t="s">
        <v>197</v>
      </c>
      <c r="AU19" s="203" t="s">
        <v>197</v>
      </c>
      <c r="AV19" s="201" t="s">
        <v>197</v>
      </c>
      <c r="AW19" s="202" t="s">
        <v>197</v>
      </c>
      <c r="AX19" s="202" t="s">
        <v>197</v>
      </c>
      <c r="AY19" s="202" t="s">
        <v>44</v>
      </c>
      <c r="AZ19" s="202" t="s">
        <v>44</v>
      </c>
      <c r="BA19" s="202" t="s">
        <v>197</v>
      </c>
      <c r="BB19" s="203" t="s">
        <v>197</v>
      </c>
      <c r="BC19" s="201"/>
      <c r="BD19" s="202"/>
      <c r="BE19" s="204"/>
      <c r="BF19" s="336"/>
      <c r="BG19" s="337"/>
      <c r="BH19" s="338"/>
      <c r="BI19" s="339"/>
      <c r="BJ19" s="340"/>
      <c r="BK19" s="341"/>
      <c r="BL19" s="341"/>
      <c r="BM19" s="341"/>
      <c r="BN19" s="342"/>
    </row>
    <row r="20" spans="2:66" ht="20.25" customHeight="1" x14ac:dyDescent="0.4">
      <c r="B20" s="58">
        <v>1</v>
      </c>
      <c r="C20" s="267"/>
      <c r="D20" s="271"/>
      <c r="E20" s="269"/>
      <c r="F20" s="270"/>
      <c r="G20" s="246" t="s">
        <v>89</v>
      </c>
      <c r="H20" s="247"/>
      <c r="I20" s="205"/>
      <c r="J20" s="206"/>
      <c r="K20" s="205"/>
      <c r="L20" s="206"/>
      <c r="M20" s="248" t="s">
        <v>112</v>
      </c>
      <c r="N20" s="249"/>
      <c r="O20" s="250" t="s">
        <v>142</v>
      </c>
      <c r="P20" s="251"/>
      <c r="Q20" s="251"/>
      <c r="R20" s="247"/>
      <c r="S20" s="276"/>
      <c r="T20" s="241"/>
      <c r="U20" s="277"/>
      <c r="V20" s="27" t="s">
        <v>84</v>
      </c>
      <c r="W20" s="28"/>
      <c r="X20" s="28"/>
      <c r="Y20" s="23"/>
      <c r="Z20" s="63"/>
      <c r="AA20" s="179">
        <f>IF(AA19="","",VLOOKUP(AA19,'【記載例】（ユニット型）シフト記号表'!$C$5:$W$46,21,FALSE))</f>
        <v>7</v>
      </c>
      <c r="AB20" s="180">
        <f>IF(AB19="","",VLOOKUP(AB19,'【記載例】（ユニット型）シフト記号表'!$C$5:$W$46,21,FALSE))</f>
        <v>7</v>
      </c>
      <c r="AC20" s="180">
        <f>IF(AC19="","",VLOOKUP(AC19,'【記載例】（ユニット型）シフト記号表'!$C$5:$W$46,21,FALSE))</f>
        <v>7</v>
      </c>
      <c r="AD20" s="180" t="str">
        <f>IF(AD19="","",VLOOKUP(AD19,'【記載例】（ユニット型）シフト記号表'!$C$5:$W$46,21,FALSE))</f>
        <v>-</v>
      </c>
      <c r="AE20" s="180" t="str">
        <f>IF(AE19="","",VLOOKUP(AE19,'【記載例】（ユニット型）シフト記号表'!$C$5:$W$46,21,FALSE))</f>
        <v>-</v>
      </c>
      <c r="AF20" s="180">
        <f>IF(AF19="","",VLOOKUP(AF19,'【記載例】（ユニット型）シフト記号表'!$C$5:$W$46,21,FALSE))</f>
        <v>7</v>
      </c>
      <c r="AG20" s="181">
        <f>IF(AG19="","",VLOOKUP(AG19,'【記載例】（ユニット型）シフト記号表'!$C$5:$W$46,21,FALSE))</f>
        <v>7</v>
      </c>
      <c r="AH20" s="179">
        <f>IF(AH19="","",VLOOKUP(AH19,'【記載例】（ユニット型）シフト記号表'!$C$5:$W$46,21,FALSE))</f>
        <v>7</v>
      </c>
      <c r="AI20" s="180">
        <f>IF(AI19="","",VLOOKUP(AI19,'【記載例】（ユニット型）シフト記号表'!$C$5:$W$46,21,FALSE))</f>
        <v>7</v>
      </c>
      <c r="AJ20" s="180">
        <f>IF(AJ19="","",VLOOKUP(AJ19,'【記載例】（ユニット型）シフト記号表'!$C$5:$W$46,21,FALSE))</f>
        <v>7</v>
      </c>
      <c r="AK20" s="180" t="str">
        <f>IF(AK19="","",VLOOKUP(AK19,'【記載例】（ユニット型）シフト記号表'!$C$5:$W$46,21,FALSE))</f>
        <v>-</v>
      </c>
      <c r="AL20" s="180" t="str">
        <f>IF(AL19="","",VLOOKUP(AL19,'【記載例】（ユニット型）シフト記号表'!$C$5:$W$46,21,FALSE))</f>
        <v>-</v>
      </c>
      <c r="AM20" s="180">
        <f>IF(AM19="","",VLOOKUP(AM19,'【記載例】（ユニット型）シフト記号表'!$C$5:$W$46,21,FALSE))</f>
        <v>7</v>
      </c>
      <c r="AN20" s="181">
        <f>IF(AN19="","",VLOOKUP(AN19,'【記載例】（ユニット型）シフト記号表'!$C$5:$W$46,21,FALSE))</f>
        <v>7</v>
      </c>
      <c r="AO20" s="179">
        <f>IF(AO19="","",VLOOKUP(AO19,'【記載例】（ユニット型）シフト記号表'!$C$5:$W$46,21,FALSE))</f>
        <v>7</v>
      </c>
      <c r="AP20" s="180">
        <f>IF(AP19="","",VLOOKUP(AP19,'【記載例】（ユニット型）シフト記号表'!$C$5:$W$46,21,FALSE))</f>
        <v>7</v>
      </c>
      <c r="AQ20" s="180">
        <f>IF(AQ19="","",VLOOKUP(AQ19,'【記載例】（ユニット型）シフト記号表'!$C$5:$W$46,21,FALSE))</f>
        <v>7</v>
      </c>
      <c r="AR20" s="180" t="str">
        <f>IF(AR19="","",VLOOKUP(AR19,'【記載例】（ユニット型）シフト記号表'!$C$5:$W$46,21,FALSE))</f>
        <v>-</v>
      </c>
      <c r="AS20" s="180" t="str">
        <f>IF(AS19="","",VLOOKUP(AS19,'【記載例】（ユニット型）シフト記号表'!$C$5:$W$46,21,FALSE))</f>
        <v>-</v>
      </c>
      <c r="AT20" s="180">
        <f>IF(AT19="","",VLOOKUP(AT19,'【記載例】（ユニット型）シフト記号表'!$C$5:$W$46,21,FALSE))</f>
        <v>7</v>
      </c>
      <c r="AU20" s="181">
        <f>IF(AU19="","",VLOOKUP(AU19,'【記載例】（ユニット型）シフト記号表'!$C$5:$W$46,21,FALSE))</f>
        <v>7</v>
      </c>
      <c r="AV20" s="179">
        <f>IF(AV19="","",VLOOKUP(AV19,'【記載例】（ユニット型）シフト記号表'!$C$5:$W$46,21,FALSE))</f>
        <v>7</v>
      </c>
      <c r="AW20" s="180">
        <f>IF(AW19="","",VLOOKUP(AW19,'【記載例】（ユニット型）シフト記号表'!$C$5:$W$46,21,FALSE))</f>
        <v>7</v>
      </c>
      <c r="AX20" s="180">
        <f>IF(AX19="","",VLOOKUP(AX19,'【記載例】（ユニット型）シフト記号表'!$C$5:$W$46,21,FALSE))</f>
        <v>7</v>
      </c>
      <c r="AY20" s="180" t="str">
        <f>IF(AY19="","",VLOOKUP(AY19,'【記載例】（ユニット型）シフト記号表'!$C$5:$W$46,21,FALSE))</f>
        <v>-</v>
      </c>
      <c r="AZ20" s="180" t="str">
        <f>IF(AZ19="","",VLOOKUP(AZ19,'【記載例】（ユニット型）シフト記号表'!$C$5:$W$46,21,FALSE))</f>
        <v>-</v>
      </c>
      <c r="BA20" s="180">
        <f>IF(BA19="","",VLOOKUP(BA19,'【記載例】（ユニット型）シフト記号表'!$C$5:$W$46,21,FALSE))</f>
        <v>7</v>
      </c>
      <c r="BB20" s="181">
        <f>IF(BB19="","",VLOOKUP(BB19,'【記載例】（ユニット型）シフト記号表'!$C$5:$W$46,21,FALSE))</f>
        <v>7</v>
      </c>
      <c r="BC20" s="179" t="str">
        <f>IF(BC19="","",VLOOKUP(BC19,'【記載例】（ユニット型）シフト記号表'!$C$5:$W$46,21,FALSE))</f>
        <v/>
      </c>
      <c r="BD20" s="180" t="str">
        <f>IF(BD19="","",VLOOKUP(BD19,'【記載例】（ユニット型）シフト記号表'!$C$5:$W$46,21,FALSE))</f>
        <v/>
      </c>
      <c r="BE20" s="182" t="str">
        <f>IF(BE19="","",VLOOKUP(BE19,'【記載例】（ユニット型）シフト記号表'!$C$5:$W$46,21,FALSE))</f>
        <v/>
      </c>
      <c r="BF20" s="252">
        <f>IF($BI$3="計画",SUM(AA20:BB20),IF($BI$3="実績",SUM(AA20:BE20),""))</f>
        <v>140</v>
      </c>
      <c r="BG20" s="253"/>
      <c r="BH20" s="254">
        <f>IF($BI$3="計画",BF20/4,IF($BI$3="実績",(BF20/($BI$7/7)),""))</f>
        <v>35</v>
      </c>
      <c r="BI20" s="255"/>
      <c r="BJ20" s="240"/>
      <c r="BK20" s="241"/>
      <c r="BL20" s="241"/>
      <c r="BM20" s="241"/>
      <c r="BN20" s="242"/>
    </row>
    <row r="21" spans="2:66" ht="20.25" customHeight="1" x14ac:dyDescent="0.4">
      <c r="B21" s="59"/>
      <c r="C21" s="267"/>
      <c r="D21" s="271"/>
      <c r="E21" s="269"/>
      <c r="F21" s="270"/>
      <c r="G21" s="256"/>
      <c r="H21" s="257"/>
      <c r="I21" s="265" t="str">
        <f>G20</f>
        <v>管理者</v>
      </c>
      <c r="J21" s="257"/>
      <c r="K21" s="265" t="str">
        <f>M20</f>
        <v>A</v>
      </c>
      <c r="L21" s="257"/>
      <c r="M21" s="258"/>
      <c r="N21" s="259"/>
      <c r="O21" s="260"/>
      <c r="P21" s="261"/>
      <c r="Q21" s="261"/>
      <c r="R21" s="262"/>
      <c r="S21" s="278"/>
      <c r="T21" s="244"/>
      <c r="U21" s="279"/>
      <c r="V21" s="29" t="s">
        <v>129</v>
      </c>
      <c r="W21" s="30"/>
      <c r="X21" s="30"/>
      <c r="Y21" s="21"/>
      <c r="Z21" s="64"/>
      <c r="AA21" s="183">
        <f>IF(AA19="","",VLOOKUP(AA19,'【記載例】（ユニット型）シフト記号表'!$C$5:$Y$46,23,FALSE))</f>
        <v>1</v>
      </c>
      <c r="AB21" s="184">
        <f>IF(AB19="","",VLOOKUP(AB19,'【記載例】（ユニット型）シフト記号表'!$C$5:$Y$46,23,FALSE))</f>
        <v>1</v>
      </c>
      <c r="AC21" s="184">
        <f>IF(AC19="","",VLOOKUP(AC19,'【記載例】（ユニット型）シフト記号表'!$C$5:$Y$46,23,FALSE))</f>
        <v>1</v>
      </c>
      <c r="AD21" s="184" t="str">
        <f>IF(AD19="","",VLOOKUP(AD19,'【記載例】（ユニット型）シフト記号表'!$C$5:$Y$46,23,FALSE))</f>
        <v>-</v>
      </c>
      <c r="AE21" s="184" t="str">
        <f>IF(AE19="","",VLOOKUP(AE19,'【記載例】（ユニット型）シフト記号表'!$C$5:$Y$46,23,FALSE))</f>
        <v>-</v>
      </c>
      <c r="AF21" s="184">
        <f>IF(AF19="","",VLOOKUP(AF19,'【記載例】（ユニット型）シフト記号表'!$C$5:$Y$46,23,FALSE))</f>
        <v>1</v>
      </c>
      <c r="AG21" s="185">
        <f>IF(AG19="","",VLOOKUP(AG19,'【記載例】（ユニット型）シフト記号表'!$C$5:$Y$46,23,FALSE))</f>
        <v>1</v>
      </c>
      <c r="AH21" s="183">
        <f>IF(AH19="","",VLOOKUP(AH19,'【記載例】（ユニット型）シフト記号表'!$C$5:$Y$46,23,FALSE))</f>
        <v>1</v>
      </c>
      <c r="AI21" s="184">
        <f>IF(AI19="","",VLOOKUP(AI19,'【記載例】（ユニット型）シフト記号表'!$C$5:$Y$46,23,FALSE))</f>
        <v>1</v>
      </c>
      <c r="AJ21" s="184">
        <f>IF(AJ19="","",VLOOKUP(AJ19,'【記載例】（ユニット型）シフト記号表'!$C$5:$Y$46,23,FALSE))</f>
        <v>1</v>
      </c>
      <c r="AK21" s="184" t="str">
        <f>IF(AK19="","",VLOOKUP(AK19,'【記載例】（ユニット型）シフト記号表'!$C$5:$Y$46,23,FALSE))</f>
        <v>-</v>
      </c>
      <c r="AL21" s="184" t="str">
        <f>IF(AL19="","",VLOOKUP(AL19,'【記載例】（ユニット型）シフト記号表'!$C$5:$Y$46,23,FALSE))</f>
        <v>-</v>
      </c>
      <c r="AM21" s="184">
        <f>IF(AM19="","",VLOOKUP(AM19,'【記載例】（ユニット型）シフト記号表'!$C$5:$Y$46,23,FALSE))</f>
        <v>1</v>
      </c>
      <c r="AN21" s="185">
        <f>IF(AN19="","",VLOOKUP(AN19,'【記載例】（ユニット型）シフト記号表'!$C$5:$Y$46,23,FALSE))</f>
        <v>1</v>
      </c>
      <c r="AO21" s="183">
        <f>IF(AO19="","",VLOOKUP(AO19,'【記載例】（ユニット型）シフト記号表'!$C$5:$Y$46,23,FALSE))</f>
        <v>1</v>
      </c>
      <c r="AP21" s="184">
        <f>IF(AP19="","",VLOOKUP(AP19,'【記載例】（ユニット型）シフト記号表'!$C$5:$Y$46,23,FALSE))</f>
        <v>1</v>
      </c>
      <c r="AQ21" s="184">
        <f>IF(AQ19="","",VLOOKUP(AQ19,'【記載例】（ユニット型）シフト記号表'!$C$5:$Y$46,23,FALSE))</f>
        <v>1</v>
      </c>
      <c r="AR21" s="184" t="str">
        <f>IF(AR19="","",VLOOKUP(AR19,'【記載例】（ユニット型）シフト記号表'!$C$5:$Y$46,23,FALSE))</f>
        <v>-</v>
      </c>
      <c r="AS21" s="184" t="str">
        <f>IF(AS19="","",VLOOKUP(AS19,'【記載例】（ユニット型）シフト記号表'!$C$5:$Y$46,23,FALSE))</f>
        <v>-</v>
      </c>
      <c r="AT21" s="184">
        <f>IF(AT19="","",VLOOKUP(AT19,'【記載例】（ユニット型）シフト記号表'!$C$5:$Y$46,23,FALSE))</f>
        <v>1</v>
      </c>
      <c r="AU21" s="185">
        <f>IF(AU19="","",VLOOKUP(AU19,'【記載例】（ユニット型）シフト記号表'!$C$5:$Y$46,23,FALSE))</f>
        <v>1</v>
      </c>
      <c r="AV21" s="183">
        <f>IF(AV19="","",VLOOKUP(AV19,'【記載例】（ユニット型）シフト記号表'!$C$5:$Y$46,23,FALSE))</f>
        <v>1</v>
      </c>
      <c r="AW21" s="184">
        <f>IF(AW19="","",VLOOKUP(AW19,'【記載例】（ユニット型）シフト記号表'!$C$5:$Y$46,23,FALSE))</f>
        <v>1</v>
      </c>
      <c r="AX21" s="184">
        <f>IF(AX19="","",VLOOKUP(AX19,'【記載例】（ユニット型）シフト記号表'!$C$5:$Y$46,23,FALSE))</f>
        <v>1</v>
      </c>
      <c r="AY21" s="184" t="str">
        <f>IF(AY19="","",VLOOKUP(AY19,'【記載例】（ユニット型）シフト記号表'!$C$5:$Y$46,23,FALSE))</f>
        <v>-</v>
      </c>
      <c r="AZ21" s="184" t="str">
        <f>IF(AZ19="","",VLOOKUP(AZ19,'【記載例】（ユニット型）シフト記号表'!$C$5:$Y$46,23,FALSE))</f>
        <v>-</v>
      </c>
      <c r="BA21" s="184">
        <f>IF(BA19="","",VLOOKUP(BA19,'【記載例】（ユニット型）シフト記号表'!$C$5:$Y$46,23,FALSE))</f>
        <v>1</v>
      </c>
      <c r="BB21" s="185">
        <f>IF(BB19="","",VLOOKUP(BB19,'【記載例】（ユニット型）シフト記号表'!$C$5:$Y$46,23,FALSE))</f>
        <v>1</v>
      </c>
      <c r="BC21" s="183" t="str">
        <f>IF(BC19="","",VLOOKUP(BC19,'【記載例】（ユニット型）シフト記号表'!$C$5:$Y$46,23,FALSE))</f>
        <v/>
      </c>
      <c r="BD21" s="184" t="str">
        <f>IF(BD19="","",VLOOKUP(BD19,'【記載例】（ユニット型）シフト記号表'!$C$5:$Y$46,23,FALSE))</f>
        <v/>
      </c>
      <c r="BE21" s="186" t="str">
        <f>IF(BE19="","",VLOOKUP(BE19,'【記載例】（ユニット型）シフト記号表'!$C$5:$Y$46,23,FALSE))</f>
        <v/>
      </c>
      <c r="BF21" s="263">
        <f>IF($BI$3="計画",SUM(AA21:BB21),IF($BI$3="実績",SUM(AA21:BE21),""))</f>
        <v>20</v>
      </c>
      <c r="BG21" s="264"/>
      <c r="BH21" s="284">
        <f>IF($BI$3="計画",BF21/4,IF($BI$3="実績",(BF21/($BI$7/7)),""))</f>
        <v>5</v>
      </c>
      <c r="BI21" s="285"/>
      <c r="BJ21" s="243"/>
      <c r="BK21" s="244"/>
      <c r="BL21" s="244"/>
      <c r="BM21" s="244"/>
      <c r="BN21" s="245"/>
    </row>
    <row r="22" spans="2:66" ht="20.25" customHeight="1" x14ac:dyDescent="0.4">
      <c r="B22" s="60"/>
      <c r="C22" s="266"/>
      <c r="D22" s="268"/>
      <c r="E22" s="269"/>
      <c r="F22" s="270"/>
      <c r="G22" s="286"/>
      <c r="H22" s="287"/>
      <c r="I22" s="207"/>
      <c r="J22" s="208"/>
      <c r="K22" s="207"/>
      <c r="L22" s="208"/>
      <c r="M22" s="272"/>
      <c r="N22" s="273"/>
      <c r="O22" s="288"/>
      <c r="P22" s="289"/>
      <c r="Q22" s="289"/>
      <c r="R22" s="287"/>
      <c r="S22" s="274" t="s">
        <v>203</v>
      </c>
      <c r="T22" s="238"/>
      <c r="U22" s="275"/>
      <c r="V22" s="25" t="s">
        <v>18</v>
      </c>
      <c r="W22" s="31"/>
      <c r="X22" s="31"/>
      <c r="Y22" s="19"/>
      <c r="Z22" s="65"/>
      <c r="AA22" s="209" t="s">
        <v>264</v>
      </c>
      <c r="AB22" s="210" t="s">
        <v>44</v>
      </c>
      <c r="AC22" s="210" t="s">
        <v>264</v>
      </c>
      <c r="AD22" s="210" t="s">
        <v>44</v>
      </c>
      <c r="AE22" s="210" t="s">
        <v>44</v>
      </c>
      <c r="AF22" s="210" t="s">
        <v>264</v>
      </c>
      <c r="AG22" s="211" t="s">
        <v>44</v>
      </c>
      <c r="AH22" s="209" t="s">
        <v>264</v>
      </c>
      <c r="AI22" s="210" t="s">
        <v>44</v>
      </c>
      <c r="AJ22" s="210" t="s">
        <v>264</v>
      </c>
      <c r="AK22" s="210" t="s">
        <v>44</v>
      </c>
      <c r="AL22" s="210" t="s">
        <v>44</v>
      </c>
      <c r="AM22" s="210" t="s">
        <v>264</v>
      </c>
      <c r="AN22" s="211" t="s">
        <v>44</v>
      </c>
      <c r="AO22" s="209" t="s">
        <v>264</v>
      </c>
      <c r="AP22" s="210" t="s">
        <v>44</v>
      </c>
      <c r="AQ22" s="210" t="s">
        <v>264</v>
      </c>
      <c r="AR22" s="210" t="s">
        <v>44</v>
      </c>
      <c r="AS22" s="210" t="s">
        <v>44</v>
      </c>
      <c r="AT22" s="210" t="s">
        <v>264</v>
      </c>
      <c r="AU22" s="211" t="s">
        <v>44</v>
      </c>
      <c r="AV22" s="209" t="s">
        <v>264</v>
      </c>
      <c r="AW22" s="210" t="s">
        <v>44</v>
      </c>
      <c r="AX22" s="210" t="s">
        <v>264</v>
      </c>
      <c r="AY22" s="210" t="s">
        <v>44</v>
      </c>
      <c r="AZ22" s="210" t="s">
        <v>44</v>
      </c>
      <c r="BA22" s="210" t="s">
        <v>264</v>
      </c>
      <c r="BB22" s="211" t="s">
        <v>44</v>
      </c>
      <c r="BC22" s="209"/>
      <c r="BD22" s="210"/>
      <c r="BE22" s="212"/>
      <c r="BF22" s="280"/>
      <c r="BG22" s="281"/>
      <c r="BH22" s="282"/>
      <c r="BI22" s="283"/>
      <c r="BJ22" s="237"/>
      <c r="BK22" s="238"/>
      <c r="BL22" s="238"/>
      <c r="BM22" s="238"/>
      <c r="BN22" s="239"/>
    </row>
    <row r="23" spans="2:66" ht="20.25" customHeight="1" x14ac:dyDescent="0.4">
      <c r="B23" s="58">
        <f>B20+1</f>
        <v>2</v>
      </c>
      <c r="C23" s="267"/>
      <c r="D23" s="271"/>
      <c r="E23" s="269"/>
      <c r="F23" s="270"/>
      <c r="G23" s="246" t="s">
        <v>135</v>
      </c>
      <c r="H23" s="247"/>
      <c r="I23" s="205"/>
      <c r="J23" s="206"/>
      <c r="K23" s="205"/>
      <c r="L23" s="206"/>
      <c r="M23" s="248" t="s">
        <v>128</v>
      </c>
      <c r="N23" s="249"/>
      <c r="O23" s="250" t="s">
        <v>135</v>
      </c>
      <c r="P23" s="251"/>
      <c r="Q23" s="251"/>
      <c r="R23" s="247"/>
      <c r="S23" s="276"/>
      <c r="T23" s="241"/>
      <c r="U23" s="277"/>
      <c r="V23" s="27" t="s">
        <v>84</v>
      </c>
      <c r="W23" s="28"/>
      <c r="X23" s="28"/>
      <c r="Y23" s="23"/>
      <c r="Z23" s="63"/>
      <c r="AA23" s="179">
        <f>IF(AA22="","",VLOOKUP(AA22,'【記載例】（ユニット型）シフト記号表'!$C$5:$W$46,21,FALSE))</f>
        <v>3.9999999999999991</v>
      </c>
      <c r="AB23" s="180" t="str">
        <f>IF(AB22="","",VLOOKUP(AB22,'【記載例】（ユニット型）シフト記号表'!$C$5:$W$46,21,FALSE))</f>
        <v>-</v>
      </c>
      <c r="AC23" s="180">
        <f>IF(AC22="","",VLOOKUP(AC22,'【記載例】（ユニット型）シフト記号表'!$C$5:$W$46,21,FALSE))</f>
        <v>3.9999999999999991</v>
      </c>
      <c r="AD23" s="180" t="str">
        <f>IF(AD22="","",VLOOKUP(AD22,'【記載例】（ユニット型）シフト記号表'!$C$5:$W$46,21,FALSE))</f>
        <v>-</v>
      </c>
      <c r="AE23" s="180" t="str">
        <f>IF(AE22="","",VLOOKUP(AE22,'【記載例】（ユニット型）シフト記号表'!$C$5:$W$46,21,FALSE))</f>
        <v>-</v>
      </c>
      <c r="AF23" s="180">
        <f>IF(AF22="","",VLOOKUP(AF22,'【記載例】（ユニット型）シフト記号表'!$C$5:$W$46,21,FALSE))</f>
        <v>3.9999999999999991</v>
      </c>
      <c r="AG23" s="181" t="str">
        <f>IF(AG22="","",VLOOKUP(AG22,'【記載例】（ユニット型）シフト記号表'!$C$5:$W$46,21,FALSE))</f>
        <v>-</v>
      </c>
      <c r="AH23" s="179">
        <f>IF(AH22="","",VLOOKUP(AH22,'【記載例】（ユニット型）シフト記号表'!$C$5:$W$46,21,FALSE))</f>
        <v>3.9999999999999991</v>
      </c>
      <c r="AI23" s="180" t="str">
        <f>IF(AI22="","",VLOOKUP(AI22,'【記載例】（ユニット型）シフト記号表'!$C$5:$W$46,21,FALSE))</f>
        <v>-</v>
      </c>
      <c r="AJ23" s="180">
        <f>IF(AJ22="","",VLOOKUP(AJ22,'【記載例】（ユニット型）シフト記号表'!$C$5:$W$46,21,FALSE))</f>
        <v>3.9999999999999991</v>
      </c>
      <c r="AK23" s="180" t="str">
        <f>IF(AK22="","",VLOOKUP(AK22,'【記載例】（ユニット型）シフト記号表'!$C$5:$W$46,21,FALSE))</f>
        <v>-</v>
      </c>
      <c r="AL23" s="180" t="str">
        <f>IF(AL22="","",VLOOKUP(AL22,'【記載例】（ユニット型）シフト記号表'!$C$5:$W$46,21,FALSE))</f>
        <v>-</v>
      </c>
      <c r="AM23" s="180">
        <f>IF(AM22="","",VLOOKUP(AM22,'【記載例】（ユニット型）シフト記号表'!$C$5:$W$46,21,FALSE))</f>
        <v>3.9999999999999991</v>
      </c>
      <c r="AN23" s="181" t="str">
        <f>IF(AN22="","",VLOOKUP(AN22,'【記載例】（ユニット型）シフト記号表'!$C$5:$W$46,21,FALSE))</f>
        <v>-</v>
      </c>
      <c r="AO23" s="179">
        <f>IF(AO22="","",VLOOKUP(AO22,'【記載例】（ユニット型）シフト記号表'!$C$5:$W$46,21,FALSE))</f>
        <v>3.9999999999999991</v>
      </c>
      <c r="AP23" s="180" t="str">
        <f>IF(AP22="","",VLOOKUP(AP22,'【記載例】（ユニット型）シフト記号表'!$C$5:$W$46,21,FALSE))</f>
        <v>-</v>
      </c>
      <c r="AQ23" s="180">
        <f>IF(AQ22="","",VLOOKUP(AQ22,'【記載例】（ユニット型）シフト記号表'!$C$5:$W$46,21,FALSE))</f>
        <v>3.9999999999999991</v>
      </c>
      <c r="AR23" s="180" t="str">
        <f>IF(AR22="","",VLOOKUP(AR22,'【記載例】（ユニット型）シフト記号表'!$C$5:$W$46,21,FALSE))</f>
        <v>-</v>
      </c>
      <c r="AS23" s="180" t="str">
        <f>IF(AS22="","",VLOOKUP(AS22,'【記載例】（ユニット型）シフト記号表'!$C$5:$W$46,21,FALSE))</f>
        <v>-</v>
      </c>
      <c r="AT23" s="180">
        <f>IF(AT22="","",VLOOKUP(AT22,'【記載例】（ユニット型）シフト記号表'!$C$5:$W$46,21,FALSE))</f>
        <v>3.9999999999999991</v>
      </c>
      <c r="AU23" s="181" t="str">
        <f>IF(AU22="","",VLOOKUP(AU22,'【記載例】（ユニット型）シフト記号表'!$C$5:$W$46,21,FALSE))</f>
        <v>-</v>
      </c>
      <c r="AV23" s="179">
        <f>IF(AV22="","",VLOOKUP(AV22,'【記載例】（ユニット型）シフト記号表'!$C$5:$W$46,21,FALSE))</f>
        <v>3.9999999999999991</v>
      </c>
      <c r="AW23" s="180" t="str">
        <f>IF(AW22="","",VLOOKUP(AW22,'【記載例】（ユニット型）シフト記号表'!$C$5:$W$46,21,FALSE))</f>
        <v>-</v>
      </c>
      <c r="AX23" s="180">
        <f>IF(AX22="","",VLOOKUP(AX22,'【記載例】（ユニット型）シフト記号表'!$C$5:$W$46,21,FALSE))</f>
        <v>3.9999999999999991</v>
      </c>
      <c r="AY23" s="180" t="str">
        <f>IF(AY22="","",VLOOKUP(AY22,'【記載例】（ユニット型）シフト記号表'!$C$5:$W$46,21,FALSE))</f>
        <v>-</v>
      </c>
      <c r="AZ23" s="180" t="str">
        <f>IF(AZ22="","",VLOOKUP(AZ22,'【記載例】（ユニット型）シフト記号表'!$C$5:$W$46,21,FALSE))</f>
        <v>-</v>
      </c>
      <c r="BA23" s="180">
        <f>IF(BA22="","",VLOOKUP(BA22,'【記載例】（ユニット型）シフト記号表'!$C$5:$W$46,21,FALSE))</f>
        <v>3.9999999999999991</v>
      </c>
      <c r="BB23" s="181" t="str">
        <f>IF(BB22="","",VLOOKUP(BB22,'【記載例】（ユニット型）シフト記号表'!$C$5:$W$46,21,FALSE))</f>
        <v>-</v>
      </c>
      <c r="BC23" s="179" t="str">
        <f>IF(BC22="","",VLOOKUP(BC22,'【記載例】（ユニット型）シフト記号表'!$C$5:$W$46,21,FALSE))</f>
        <v/>
      </c>
      <c r="BD23" s="180" t="str">
        <f>IF(BD22="","",VLOOKUP(BD22,'【記載例】（ユニット型）シフト記号表'!$C$5:$W$46,21,FALSE))</f>
        <v/>
      </c>
      <c r="BE23" s="182" t="str">
        <f>IF(BE22="","",VLOOKUP(BE22,'【記載例】（ユニット型）シフト記号表'!$C$5:$W$46,21,FALSE))</f>
        <v/>
      </c>
      <c r="BF23" s="252">
        <f>IF($BI$3="計画",SUM(AA23:BB23),IF($BI$3="実績",SUM(AA23:BE23),""))</f>
        <v>47.999999999999993</v>
      </c>
      <c r="BG23" s="253"/>
      <c r="BH23" s="254">
        <f>IF($BI$3="計画",BF23/4,IF($BI$3="実績",(BF23/($BI$7/7)),""))</f>
        <v>11.999999999999998</v>
      </c>
      <c r="BI23" s="255"/>
      <c r="BJ23" s="240"/>
      <c r="BK23" s="241"/>
      <c r="BL23" s="241"/>
      <c r="BM23" s="241"/>
      <c r="BN23" s="242"/>
    </row>
    <row r="24" spans="2:66" ht="20.25" customHeight="1" x14ac:dyDescent="0.4">
      <c r="B24" s="59"/>
      <c r="C24" s="267"/>
      <c r="D24" s="271"/>
      <c r="E24" s="269"/>
      <c r="F24" s="270"/>
      <c r="G24" s="256"/>
      <c r="H24" s="257"/>
      <c r="I24" s="265" t="str">
        <f>G23</f>
        <v>医師</v>
      </c>
      <c r="J24" s="257"/>
      <c r="K24" s="265" t="str">
        <f>M23</f>
        <v>C</v>
      </c>
      <c r="L24" s="257"/>
      <c r="M24" s="258"/>
      <c r="N24" s="259"/>
      <c r="O24" s="260"/>
      <c r="P24" s="261"/>
      <c r="Q24" s="261"/>
      <c r="R24" s="262"/>
      <c r="S24" s="278"/>
      <c r="T24" s="244"/>
      <c r="U24" s="279"/>
      <c r="V24" s="29" t="s">
        <v>129</v>
      </c>
      <c r="W24" s="30"/>
      <c r="X24" s="30"/>
      <c r="Y24" s="21"/>
      <c r="Z24" s="64"/>
      <c r="AA24" s="183" t="str">
        <f>IF(AA22="","",VLOOKUP(AA22,'【記載例】（ユニット型）シフト記号表'!$C$5:$Y$46,23,FALSE))</f>
        <v>-</v>
      </c>
      <c r="AB24" s="184" t="str">
        <f>IF(AB22="","",VLOOKUP(AB22,'【記載例】（ユニット型）シフト記号表'!$C$5:$Y$46,23,FALSE))</f>
        <v>-</v>
      </c>
      <c r="AC24" s="184" t="str">
        <f>IF(AC22="","",VLOOKUP(AC22,'【記載例】（ユニット型）シフト記号表'!$C$5:$Y$46,23,FALSE))</f>
        <v>-</v>
      </c>
      <c r="AD24" s="184" t="str">
        <f>IF(AD22="","",VLOOKUP(AD22,'【記載例】（ユニット型）シフト記号表'!$C$5:$Y$46,23,FALSE))</f>
        <v>-</v>
      </c>
      <c r="AE24" s="184" t="str">
        <f>IF(AE22="","",VLOOKUP(AE22,'【記載例】（ユニット型）シフト記号表'!$C$5:$Y$46,23,FALSE))</f>
        <v>-</v>
      </c>
      <c r="AF24" s="184" t="str">
        <f>IF(AF22="","",VLOOKUP(AF22,'【記載例】（ユニット型）シフト記号表'!$C$5:$Y$46,23,FALSE))</f>
        <v>-</v>
      </c>
      <c r="AG24" s="185" t="str">
        <f>IF(AG22="","",VLOOKUP(AG22,'【記載例】（ユニット型）シフト記号表'!$C$5:$Y$46,23,FALSE))</f>
        <v>-</v>
      </c>
      <c r="AH24" s="183" t="str">
        <f>IF(AH22="","",VLOOKUP(AH22,'【記載例】（ユニット型）シフト記号表'!$C$5:$Y$46,23,FALSE))</f>
        <v>-</v>
      </c>
      <c r="AI24" s="184" t="str">
        <f>IF(AI22="","",VLOOKUP(AI22,'【記載例】（ユニット型）シフト記号表'!$C$5:$Y$46,23,FALSE))</f>
        <v>-</v>
      </c>
      <c r="AJ24" s="184" t="str">
        <f>IF(AJ22="","",VLOOKUP(AJ22,'【記載例】（ユニット型）シフト記号表'!$C$5:$Y$46,23,FALSE))</f>
        <v>-</v>
      </c>
      <c r="AK24" s="184" t="str">
        <f>IF(AK22="","",VLOOKUP(AK22,'【記載例】（ユニット型）シフト記号表'!$C$5:$Y$46,23,FALSE))</f>
        <v>-</v>
      </c>
      <c r="AL24" s="184" t="str">
        <f>IF(AL22="","",VLOOKUP(AL22,'【記載例】（ユニット型）シフト記号表'!$C$5:$Y$46,23,FALSE))</f>
        <v>-</v>
      </c>
      <c r="AM24" s="184" t="str">
        <f>IF(AM22="","",VLOOKUP(AM22,'【記載例】（ユニット型）シフト記号表'!$C$5:$Y$46,23,FALSE))</f>
        <v>-</v>
      </c>
      <c r="AN24" s="185" t="str">
        <f>IF(AN22="","",VLOOKUP(AN22,'【記載例】（ユニット型）シフト記号表'!$C$5:$Y$46,23,FALSE))</f>
        <v>-</v>
      </c>
      <c r="AO24" s="183" t="str">
        <f>IF(AO22="","",VLOOKUP(AO22,'【記載例】（ユニット型）シフト記号表'!$C$5:$Y$46,23,FALSE))</f>
        <v>-</v>
      </c>
      <c r="AP24" s="184" t="str">
        <f>IF(AP22="","",VLOOKUP(AP22,'【記載例】（ユニット型）シフト記号表'!$C$5:$Y$46,23,FALSE))</f>
        <v>-</v>
      </c>
      <c r="AQ24" s="184" t="str">
        <f>IF(AQ22="","",VLOOKUP(AQ22,'【記載例】（ユニット型）シフト記号表'!$C$5:$Y$46,23,FALSE))</f>
        <v>-</v>
      </c>
      <c r="AR24" s="184" t="str">
        <f>IF(AR22="","",VLOOKUP(AR22,'【記載例】（ユニット型）シフト記号表'!$C$5:$Y$46,23,FALSE))</f>
        <v>-</v>
      </c>
      <c r="AS24" s="184" t="str">
        <f>IF(AS22="","",VLOOKUP(AS22,'【記載例】（ユニット型）シフト記号表'!$C$5:$Y$46,23,FALSE))</f>
        <v>-</v>
      </c>
      <c r="AT24" s="184" t="str">
        <f>IF(AT22="","",VLOOKUP(AT22,'【記載例】（ユニット型）シフト記号表'!$C$5:$Y$46,23,FALSE))</f>
        <v>-</v>
      </c>
      <c r="AU24" s="185" t="str">
        <f>IF(AU22="","",VLOOKUP(AU22,'【記載例】（ユニット型）シフト記号表'!$C$5:$Y$46,23,FALSE))</f>
        <v>-</v>
      </c>
      <c r="AV24" s="183" t="str">
        <f>IF(AV22="","",VLOOKUP(AV22,'【記載例】（ユニット型）シフト記号表'!$C$5:$Y$46,23,FALSE))</f>
        <v>-</v>
      </c>
      <c r="AW24" s="184" t="str">
        <f>IF(AW22="","",VLOOKUP(AW22,'【記載例】（ユニット型）シフト記号表'!$C$5:$Y$46,23,FALSE))</f>
        <v>-</v>
      </c>
      <c r="AX24" s="184" t="str">
        <f>IF(AX22="","",VLOOKUP(AX22,'【記載例】（ユニット型）シフト記号表'!$C$5:$Y$46,23,FALSE))</f>
        <v>-</v>
      </c>
      <c r="AY24" s="184" t="str">
        <f>IF(AY22="","",VLOOKUP(AY22,'【記載例】（ユニット型）シフト記号表'!$C$5:$Y$46,23,FALSE))</f>
        <v>-</v>
      </c>
      <c r="AZ24" s="184" t="str">
        <f>IF(AZ22="","",VLOOKUP(AZ22,'【記載例】（ユニット型）シフト記号表'!$C$5:$Y$46,23,FALSE))</f>
        <v>-</v>
      </c>
      <c r="BA24" s="184" t="str">
        <f>IF(BA22="","",VLOOKUP(BA22,'【記載例】（ユニット型）シフト記号表'!$C$5:$Y$46,23,FALSE))</f>
        <v>-</v>
      </c>
      <c r="BB24" s="185" t="str">
        <f>IF(BB22="","",VLOOKUP(BB22,'【記載例】（ユニット型）シフト記号表'!$C$5:$Y$46,23,FALSE))</f>
        <v>-</v>
      </c>
      <c r="BC24" s="183" t="str">
        <f>IF(BC22="","",VLOOKUP(BC22,'【記載例】（ユニット型）シフト記号表'!$C$5:$Y$46,23,FALSE))</f>
        <v/>
      </c>
      <c r="BD24" s="184" t="str">
        <f>IF(BD22="","",VLOOKUP(BD22,'【記載例】（ユニット型）シフト記号表'!$C$5:$Y$46,23,FALSE))</f>
        <v/>
      </c>
      <c r="BE24" s="186" t="str">
        <f>IF(BE22="","",VLOOKUP(BE22,'【記載例】（ユニット型）シフト記号表'!$C$5:$Y$46,23,FALSE))</f>
        <v/>
      </c>
      <c r="BF24" s="263">
        <f>IF($BI$3="計画",SUM(AA24:BB24),IF($BI$3="実績",SUM(AA24:BE24),""))</f>
        <v>0</v>
      </c>
      <c r="BG24" s="264"/>
      <c r="BH24" s="284">
        <f>IF($BI$3="計画",BF24/4,IF($BI$3="実績",(BF24/($BI$7/7)),""))</f>
        <v>0</v>
      </c>
      <c r="BI24" s="285"/>
      <c r="BJ24" s="243"/>
      <c r="BK24" s="244"/>
      <c r="BL24" s="244"/>
      <c r="BM24" s="244"/>
      <c r="BN24" s="245"/>
    </row>
    <row r="25" spans="2:66" ht="20.25" customHeight="1" x14ac:dyDescent="0.4">
      <c r="B25" s="60"/>
      <c r="C25" s="266"/>
      <c r="D25" s="268"/>
      <c r="E25" s="269"/>
      <c r="F25" s="270"/>
      <c r="G25" s="246"/>
      <c r="H25" s="247"/>
      <c r="I25" s="205"/>
      <c r="J25" s="206"/>
      <c r="K25" s="205"/>
      <c r="L25" s="206"/>
      <c r="M25" s="272"/>
      <c r="N25" s="273"/>
      <c r="O25" s="250"/>
      <c r="P25" s="251"/>
      <c r="Q25" s="251"/>
      <c r="R25" s="247"/>
      <c r="S25" s="274" t="s">
        <v>204</v>
      </c>
      <c r="T25" s="238"/>
      <c r="U25" s="275"/>
      <c r="V25" s="25" t="s">
        <v>18</v>
      </c>
      <c r="W25" s="31"/>
      <c r="X25" s="31"/>
      <c r="Y25" s="19"/>
      <c r="Z25" s="65"/>
      <c r="AA25" s="209" t="s">
        <v>197</v>
      </c>
      <c r="AB25" s="210" t="s">
        <v>197</v>
      </c>
      <c r="AC25" s="210" t="s">
        <v>197</v>
      </c>
      <c r="AD25" s="210" t="s">
        <v>44</v>
      </c>
      <c r="AE25" s="210" t="s">
        <v>44</v>
      </c>
      <c r="AF25" s="210" t="s">
        <v>197</v>
      </c>
      <c r="AG25" s="211" t="s">
        <v>197</v>
      </c>
      <c r="AH25" s="209" t="s">
        <v>197</v>
      </c>
      <c r="AI25" s="210" t="s">
        <v>197</v>
      </c>
      <c r="AJ25" s="210" t="s">
        <v>197</v>
      </c>
      <c r="AK25" s="210" t="s">
        <v>44</v>
      </c>
      <c r="AL25" s="210" t="s">
        <v>44</v>
      </c>
      <c r="AM25" s="210" t="s">
        <v>197</v>
      </c>
      <c r="AN25" s="211" t="s">
        <v>197</v>
      </c>
      <c r="AO25" s="209" t="s">
        <v>197</v>
      </c>
      <c r="AP25" s="210" t="s">
        <v>197</v>
      </c>
      <c r="AQ25" s="210" t="s">
        <v>197</v>
      </c>
      <c r="AR25" s="210" t="s">
        <v>44</v>
      </c>
      <c r="AS25" s="210" t="s">
        <v>44</v>
      </c>
      <c r="AT25" s="210" t="s">
        <v>197</v>
      </c>
      <c r="AU25" s="211" t="s">
        <v>197</v>
      </c>
      <c r="AV25" s="209" t="s">
        <v>197</v>
      </c>
      <c r="AW25" s="210" t="s">
        <v>197</v>
      </c>
      <c r="AX25" s="210" t="s">
        <v>197</v>
      </c>
      <c r="AY25" s="210" t="s">
        <v>44</v>
      </c>
      <c r="AZ25" s="210" t="s">
        <v>44</v>
      </c>
      <c r="BA25" s="210" t="s">
        <v>197</v>
      </c>
      <c r="BB25" s="211" t="s">
        <v>197</v>
      </c>
      <c r="BC25" s="209"/>
      <c r="BD25" s="210"/>
      <c r="BE25" s="212"/>
      <c r="BF25" s="280"/>
      <c r="BG25" s="281"/>
      <c r="BH25" s="282"/>
      <c r="BI25" s="283"/>
      <c r="BJ25" s="237"/>
      <c r="BK25" s="238"/>
      <c r="BL25" s="238"/>
      <c r="BM25" s="238"/>
      <c r="BN25" s="239"/>
    </row>
    <row r="26" spans="2:66" ht="20.25" customHeight="1" x14ac:dyDescent="0.4">
      <c r="B26" s="58">
        <f>B23+1</f>
        <v>3</v>
      </c>
      <c r="C26" s="267"/>
      <c r="D26" s="271"/>
      <c r="E26" s="269"/>
      <c r="F26" s="270"/>
      <c r="G26" s="246" t="s">
        <v>136</v>
      </c>
      <c r="H26" s="247"/>
      <c r="I26" s="205"/>
      <c r="J26" s="206"/>
      <c r="K26" s="205"/>
      <c r="L26" s="206"/>
      <c r="M26" s="248" t="s">
        <v>112</v>
      </c>
      <c r="N26" s="249"/>
      <c r="O26" s="250" t="s">
        <v>142</v>
      </c>
      <c r="P26" s="251"/>
      <c r="Q26" s="251"/>
      <c r="R26" s="247"/>
      <c r="S26" s="276"/>
      <c r="T26" s="241"/>
      <c r="U26" s="277"/>
      <c r="V26" s="27" t="s">
        <v>84</v>
      </c>
      <c r="W26" s="28"/>
      <c r="X26" s="28"/>
      <c r="Y26" s="23"/>
      <c r="Z26" s="63"/>
      <c r="AA26" s="179">
        <f>IF(AA25="","",VLOOKUP(AA25,'【記載例】（ユニット型）シフト記号表'!$C$5:$W$46,21,FALSE))</f>
        <v>7</v>
      </c>
      <c r="AB26" s="180">
        <f>IF(AB25="","",VLOOKUP(AB25,'【記載例】（ユニット型）シフト記号表'!$C$5:$W$46,21,FALSE))</f>
        <v>7</v>
      </c>
      <c r="AC26" s="180">
        <f>IF(AC25="","",VLOOKUP(AC25,'【記載例】（ユニット型）シフト記号表'!$C$5:$W$46,21,FALSE))</f>
        <v>7</v>
      </c>
      <c r="AD26" s="180" t="str">
        <f>IF(AD25="","",VLOOKUP(AD25,'【記載例】（ユニット型）シフト記号表'!$C$5:$W$46,21,FALSE))</f>
        <v>-</v>
      </c>
      <c r="AE26" s="180" t="str">
        <f>IF(AE25="","",VLOOKUP(AE25,'【記載例】（ユニット型）シフト記号表'!$C$5:$W$46,21,FALSE))</f>
        <v>-</v>
      </c>
      <c r="AF26" s="180">
        <f>IF(AF25="","",VLOOKUP(AF25,'【記載例】（ユニット型）シフト記号表'!$C$5:$W$46,21,FALSE))</f>
        <v>7</v>
      </c>
      <c r="AG26" s="181">
        <f>IF(AG25="","",VLOOKUP(AG25,'【記載例】（ユニット型）シフト記号表'!$C$5:$W$46,21,FALSE))</f>
        <v>7</v>
      </c>
      <c r="AH26" s="179">
        <f>IF(AH25="","",VLOOKUP(AH25,'【記載例】（ユニット型）シフト記号表'!$C$5:$W$46,21,FALSE))</f>
        <v>7</v>
      </c>
      <c r="AI26" s="180">
        <f>IF(AI25="","",VLOOKUP(AI25,'【記載例】（ユニット型）シフト記号表'!$C$5:$W$46,21,FALSE))</f>
        <v>7</v>
      </c>
      <c r="AJ26" s="180">
        <f>IF(AJ25="","",VLOOKUP(AJ25,'【記載例】（ユニット型）シフト記号表'!$C$5:$W$46,21,FALSE))</f>
        <v>7</v>
      </c>
      <c r="AK26" s="180" t="str">
        <f>IF(AK25="","",VLOOKUP(AK25,'【記載例】（ユニット型）シフト記号表'!$C$5:$W$46,21,FALSE))</f>
        <v>-</v>
      </c>
      <c r="AL26" s="180" t="str">
        <f>IF(AL25="","",VLOOKUP(AL25,'【記載例】（ユニット型）シフト記号表'!$C$5:$W$46,21,FALSE))</f>
        <v>-</v>
      </c>
      <c r="AM26" s="180">
        <f>IF(AM25="","",VLOOKUP(AM25,'【記載例】（ユニット型）シフト記号表'!$C$5:$W$46,21,FALSE))</f>
        <v>7</v>
      </c>
      <c r="AN26" s="181">
        <f>IF(AN25="","",VLOOKUP(AN25,'【記載例】（ユニット型）シフト記号表'!$C$5:$W$46,21,FALSE))</f>
        <v>7</v>
      </c>
      <c r="AO26" s="179">
        <f>IF(AO25="","",VLOOKUP(AO25,'【記載例】（ユニット型）シフト記号表'!$C$5:$W$46,21,FALSE))</f>
        <v>7</v>
      </c>
      <c r="AP26" s="180">
        <f>IF(AP25="","",VLOOKUP(AP25,'【記載例】（ユニット型）シフト記号表'!$C$5:$W$46,21,FALSE))</f>
        <v>7</v>
      </c>
      <c r="AQ26" s="180">
        <f>IF(AQ25="","",VLOOKUP(AQ25,'【記載例】（ユニット型）シフト記号表'!$C$5:$W$46,21,FALSE))</f>
        <v>7</v>
      </c>
      <c r="AR26" s="180" t="str">
        <f>IF(AR25="","",VLOOKUP(AR25,'【記載例】（ユニット型）シフト記号表'!$C$5:$W$46,21,FALSE))</f>
        <v>-</v>
      </c>
      <c r="AS26" s="180" t="str">
        <f>IF(AS25="","",VLOOKUP(AS25,'【記載例】（ユニット型）シフト記号表'!$C$5:$W$46,21,FALSE))</f>
        <v>-</v>
      </c>
      <c r="AT26" s="180">
        <f>IF(AT25="","",VLOOKUP(AT25,'【記載例】（ユニット型）シフト記号表'!$C$5:$W$46,21,FALSE))</f>
        <v>7</v>
      </c>
      <c r="AU26" s="181">
        <f>IF(AU25="","",VLOOKUP(AU25,'【記載例】（ユニット型）シフト記号表'!$C$5:$W$46,21,FALSE))</f>
        <v>7</v>
      </c>
      <c r="AV26" s="179">
        <f>IF(AV25="","",VLOOKUP(AV25,'【記載例】（ユニット型）シフト記号表'!$C$5:$W$46,21,FALSE))</f>
        <v>7</v>
      </c>
      <c r="AW26" s="180">
        <f>IF(AW25="","",VLOOKUP(AW25,'【記載例】（ユニット型）シフト記号表'!$C$5:$W$46,21,FALSE))</f>
        <v>7</v>
      </c>
      <c r="AX26" s="180">
        <f>IF(AX25="","",VLOOKUP(AX25,'【記載例】（ユニット型）シフト記号表'!$C$5:$W$46,21,FALSE))</f>
        <v>7</v>
      </c>
      <c r="AY26" s="180" t="str">
        <f>IF(AY25="","",VLOOKUP(AY25,'【記載例】（ユニット型）シフト記号表'!$C$5:$W$46,21,FALSE))</f>
        <v>-</v>
      </c>
      <c r="AZ26" s="180" t="str">
        <f>IF(AZ25="","",VLOOKUP(AZ25,'【記載例】（ユニット型）シフト記号表'!$C$5:$W$46,21,FALSE))</f>
        <v>-</v>
      </c>
      <c r="BA26" s="180">
        <f>IF(BA25="","",VLOOKUP(BA25,'【記載例】（ユニット型）シフト記号表'!$C$5:$W$46,21,FALSE))</f>
        <v>7</v>
      </c>
      <c r="BB26" s="181">
        <f>IF(BB25="","",VLOOKUP(BB25,'【記載例】（ユニット型）シフト記号表'!$C$5:$W$46,21,FALSE))</f>
        <v>7</v>
      </c>
      <c r="BC26" s="179" t="str">
        <f>IF(BC25="","",VLOOKUP(BC25,'【記載例】（ユニット型）シフト記号表'!$C$5:$W$46,21,FALSE))</f>
        <v/>
      </c>
      <c r="BD26" s="180" t="str">
        <f>IF(BD25="","",VLOOKUP(BD25,'【記載例】（ユニット型）シフト記号表'!$C$5:$W$46,21,FALSE))</f>
        <v/>
      </c>
      <c r="BE26" s="182" t="str">
        <f>IF(BE25="","",VLOOKUP(BE25,'【記載例】（ユニット型）シフト記号表'!$C$5:$W$46,21,FALSE))</f>
        <v/>
      </c>
      <c r="BF26" s="252">
        <f>IF($BI$3="計画",SUM(AA26:BB26),IF($BI$3="実績",SUM(AA26:BE26),""))</f>
        <v>140</v>
      </c>
      <c r="BG26" s="253"/>
      <c r="BH26" s="254">
        <f>IF($BI$3="計画",BF26/4,IF($BI$3="実績",(BF26/($BI$7/7)),""))</f>
        <v>35</v>
      </c>
      <c r="BI26" s="255"/>
      <c r="BJ26" s="240"/>
      <c r="BK26" s="241"/>
      <c r="BL26" s="241"/>
      <c r="BM26" s="241"/>
      <c r="BN26" s="242"/>
    </row>
    <row r="27" spans="2:66" ht="20.25" customHeight="1" x14ac:dyDescent="0.4">
      <c r="B27" s="59"/>
      <c r="C27" s="267"/>
      <c r="D27" s="271"/>
      <c r="E27" s="269"/>
      <c r="F27" s="270"/>
      <c r="G27" s="256"/>
      <c r="H27" s="257"/>
      <c r="I27" s="265" t="str">
        <f>G26</f>
        <v>生活相談員</v>
      </c>
      <c r="J27" s="257"/>
      <c r="K27" s="265" t="str">
        <f>M26</f>
        <v>A</v>
      </c>
      <c r="L27" s="257"/>
      <c r="M27" s="258"/>
      <c r="N27" s="259"/>
      <c r="O27" s="260"/>
      <c r="P27" s="261"/>
      <c r="Q27" s="261"/>
      <c r="R27" s="262"/>
      <c r="S27" s="278"/>
      <c r="T27" s="244"/>
      <c r="U27" s="279"/>
      <c r="V27" s="29" t="s">
        <v>129</v>
      </c>
      <c r="W27" s="32"/>
      <c r="X27" s="32"/>
      <c r="Y27" s="20"/>
      <c r="Z27" s="66"/>
      <c r="AA27" s="183">
        <f>IF(AA25="","",VLOOKUP(AA25,'【記載例】（ユニット型）シフト記号表'!$C$5:$Y$46,23,FALSE))</f>
        <v>1</v>
      </c>
      <c r="AB27" s="184">
        <f>IF(AB25="","",VLOOKUP(AB25,'【記載例】（ユニット型）シフト記号表'!$C$5:$Y$46,23,FALSE))</f>
        <v>1</v>
      </c>
      <c r="AC27" s="184">
        <f>IF(AC25="","",VLOOKUP(AC25,'【記載例】（ユニット型）シフト記号表'!$C$5:$Y$46,23,FALSE))</f>
        <v>1</v>
      </c>
      <c r="AD27" s="184" t="str">
        <f>IF(AD25="","",VLOOKUP(AD25,'【記載例】（ユニット型）シフト記号表'!$C$5:$Y$46,23,FALSE))</f>
        <v>-</v>
      </c>
      <c r="AE27" s="184" t="str">
        <f>IF(AE25="","",VLOOKUP(AE25,'【記載例】（ユニット型）シフト記号表'!$C$5:$Y$46,23,FALSE))</f>
        <v>-</v>
      </c>
      <c r="AF27" s="184">
        <f>IF(AF25="","",VLOOKUP(AF25,'【記載例】（ユニット型）シフト記号表'!$C$5:$Y$46,23,FALSE))</f>
        <v>1</v>
      </c>
      <c r="AG27" s="185">
        <f>IF(AG25="","",VLOOKUP(AG25,'【記載例】（ユニット型）シフト記号表'!$C$5:$Y$46,23,FALSE))</f>
        <v>1</v>
      </c>
      <c r="AH27" s="183">
        <f>IF(AH25="","",VLOOKUP(AH25,'【記載例】（ユニット型）シフト記号表'!$C$5:$Y$46,23,FALSE))</f>
        <v>1</v>
      </c>
      <c r="AI27" s="184">
        <f>IF(AI25="","",VLOOKUP(AI25,'【記載例】（ユニット型）シフト記号表'!$C$5:$Y$46,23,FALSE))</f>
        <v>1</v>
      </c>
      <c r="AJ27" s="184">
        <f>IF(AJ25="","",VLOOKUP(AJ25,'【記載例】（ユニット型）シフト記号表'!$C$5:$Y$46,23,FALSE))</f>
        <v>1</v>
      </c>
      <c r="AK27" s="184" t="str">
        <f>IF(AK25="","",VLOOKUP(AK25,'【記載例】（ユニット型）シフト記号表'!$C$5:$Y$46,23,FALSE))</f>
        <v>-</v>
      </c>
      <c r="AL27" s="184" t="str">
        <f>IF(AL25="","",VLOOKUP(AL25,'【記載例】（ユニット型）シフト記号表'!$C$5:$Y$46,23,FALSE))</f>
        <v>-</v>
      </c>
      <c r="AM27" s="184">
        <f>IF(AM25="","",VLOOKUP(AM25,'【記載例】（ユニット型）シフト記号表'!$C$5:$Y$46,23,FALSE))</f>
        <v>1</v>
      </c>
      <c r="AN27" s="185">
        <f>IF(AN25="","",VLOOKUP(AN25,'【記載例】（ユニット型）シフト記号表'!$C$5:$Y$46,23,FALSE))</f>
        <v>1</v>
      </c>
      <c r="AO27" s="183">
        <f>IF(AO25="","",VLOOKUP(AO25,'【記載例】（ユニット型）シフト記号表'!$C$5:$Y$46,23,FALSE))</f>
        <v>1</v>
      </c>
      <c r="AP27" s="184">
        <f>IF(AP25="","",VLOOKUP(AP25,'【記載例】（ユニット型）シフト記号表'!$C$5:$Y$46,23,FALSE))</f>
        <v>1</v>
      </c>
      <c r="AQ27" s="184">
        <f>IF(AQ25="","",VLOOKUP(AQ25,'【記載例】（ユニット型）シフト記号表'!$C$5:$Y$46,23,FALSE))</f>
        <v>1</v>
      </c>
      <c r="AR27" s="184" t="str">
        <f>IF(AR25="","",VLOOKUP(AR25,'【記載例】（ユニット型）シフト記号表'!$C$5:$Y$46,23,FALSE))</f>
        <v>-</v>
      </c>
      <c r="AS27" s="184" t="str">
        <f>IF(AS25="","",VLOOKUP(AS25,'【記載例】（ユニット型）シフト記号表'!$C$5:$Y$46,23,FALSE))</f>
        <v>-</v>
      </c>
      <c r="AT27" s="184">
        <f>IF(AT25="","",VLOOKUP(AT25,'【記載例】（ユニット型）シフト記号表'!$C$5:$Y$46,23,FALSE))</f>
        <v>1</v>
      </c>
      <c r="AU27" s="185">
        <f>IF(AU25="","",VLOOKUP(AU25,'【記載例】（ユニット型）シフト記号表'!$C$5:$Y$46,23,FALSE))</f>
        <v>1</v>
      </c>
      <c r="AV27" s="183">
        <f>IF(AV25="","",VLOOKUP(AV25,'【記載例】（ユニット型）シフト記号表'!$C$5:$Y$46,23,FALSE))</f>
        <v>1</v>
      </c>
      <c r="AW27" s="184">
        <f>IF(AW25="","",VLOOKUP(AW25,'【記載例】（ユニット型）シフト記号表'!$C$5:$Y$46,23,FALSE))</f>
        <v>1</v>
      </c>
      <c r="AX27" s="184">
        <f>IF(AX25="","",VLOOKUP(AX25,'【記載例】（ユニット型）シフト記号表'!$C$5:$Y$46,23,FALSE))</f>
        <v>1</v>
      </c>
      <c r="AY27" s="184" t="str">
        <f>IF(AY25="","",VLOOKUP(AY25,'【記載例】（ユニット型）シフト記号表'!$C$5:$Y$46,23,FALSE))</f>
        <v>-</v>
      </c>
      <c r="AZ27" s="184" t="str">
        <f>IF(AZ25="","",VLOOKUP(AZ25,'【記載例】（ユニット型）シフト記号表'!$C$5:$Y$46,23,FALSE))</f>
        <v>-</v>
      </c>
      <c r="BA27" s="184">
        <f>IF(BA25="","",VLOOKUP(BA25,'【記載例】（ユニット型）シフト記号表'!$C$5:$Y$46,23,FALSE))</f>
        <v>1</v>
      </c>
      <c r="BB27" s="185">
        <f>IF(BB25="","",VLOOKUP(BB25,'【記載例】（ユニット型）シフト記号表'!$C$5:$Y$46,23,FALSE))</f>
        <v>1</v>
      </c>
      <c r="BC27" s="183" t="str">
        <f>IF(BC25="","",VLOOKUP(BC25,'【記載例】（ユニット型）シフト記号表'!$C$5:$Y$46,23,FALSE))</f>
        <v/>
      </c>
      <c r="BD27" s="184" t="str">
        <f>IF(BD25="","",VLOOKUP(BD25,'【記載例】（ユニット型）シフト記号表'!$C$5:$Y$46,23,FALSE))</f>
        <v/>
      </c>
      <c r="BE27" s="186" t="str">
        <f>IF(BE25="","",VLOOKUP(BE25,'【記載例】（ユニット型）シフト記号表'!$C$5:$Y$46,23,FALSE))</f>
        <v/>
      </c>
      <c r="BF27" s="263">
        <f>IF($BI$3="計画",SUM(AA27:BB27),IF($BI$3="実績",SUM(AA27:BE27),""))</f>
        <v>20</v>
      </c>
      <c r="BG27" s="264"/>
      <c r="BH27" s="284">
        <f>IF($BI$3="計画",BF27/4,IF($BI$3="実績",(BF27/($BI$7/7)),""))</f>
        <v>5</v>
      </c>
      <c r="BI27" s="285"/>
      <c r="BJ27" s="243"/>
      <c r="BK27" s="244"/>
      <c r="BL27" s="244"/>
      <c r="BM27" s="244"/>
      <c r="BN27" s="245"/>
    </row>
    <row r="28" spans="2:66" ht="20.25" customHeight="1" x14ac:dyDescent="0.4">
      <c r="B28" s="60"/>
      <c r="C28" s="266"/>
      <c r="D28" s="268"/>
      <c r="E28" s="269"/>
      <c r="F28" s="270"/>
      <c r="G28" s="246"/>
      <c r="H28" s="247"/>
      <c r="I28" s="205"/>
      <c r="J28" s="206"/>
      <c r="K28" s="205"/>
      <c r="L28" s="206"/>
      <c r="M28" s="272"/>
      <c r="N28" s="273"/>
      <c r="O28" s="250"/>
      <c r="P28" s="251"/>
      <c r="Q28" s="251"/>
      <c r="R28" s="247"/>
      <c r="S28" s="274" t="s">
        <v>205</v>
      </c>
      <c r="T28" s="238"/>
      <c r="U28" s="275"/>
      <c r="V28" s="25" t="s">
        <v>18</v>
      </c>
      <c r="W28" s="31"/>
      <c r="X28" s="31"/>
      <c r="Y28" s="19"/>
      <c r="Z28" s="65"/>
      <c r="AA28" s="209" t="s">
        <v>265</v>
      </c>
      <c r="AB28" s="210" t="s">
        <v>265</v>
      </c>
      <c r="AC28" s="210" t="s">
        <v>265</v>
      </c>
      <c r="AD28" s="210" t="s">
        <v>44</v>
      </c>
      <c r="AE28" s="210" t="s">
        <v>44</v>
      </c>
      <c r="AF28" s="210" t="s">
        <v>265</v>
      </c>
      <c r="AG28" s="211" t="s">
        <v>265</v>
      </c>
      <c r="AH28" s="209" t="s">
        <v>265</v>
      </c>
      <c r="AI28" s="210" t="s">
        <v>265</v>
      </c>
      <c r="AJ28" s="210" t="s">
        <v>265</v>
      </c>
      <c r="AK28" s="210" t="s">
        <v>44</v>
      </c>
      <c r="AL28" s="210" t="s">
        <v>44</v>
      </c>
      <c r="AM28" s="210" t="s">
        <v>265</v>
      </c>
      <c r="AN28" s="211" t="s">
        <v>265</v>
      </c>
      <c r="AO28" s="209" t="s">
        <v>265</v>
      </c>
      <c r="AP28" s="210" t="s">
        <v>265</v>
      </c>
      <c r="AQ28" s="210" t="s">
        <v>265</v>
      </c>
      <c r="AR28" s="210" t="s">
        <v>44</v>
      </c>
      <c r="AS28" s="210" t="s">
        <v>44</v>
      </c>
      <c r="AT28" s="210" t="s">
        <v>265</v>
      </c>
      <c r="AU28" s="211" t="s">
        <v>265</v>
      </c>
      <c r="AV28" s="209" t="s">
        <v>265</v>
      </c>
      <c r="AW28" s="210" t="s">
        <v>265</v>
      </c>
      <c r="AX28" s="210" t="s">
        <v>265</v>
      </c>
      <c r="AY28" s="210" t="s">
        <v>44</v>
      </c>
      <c r="AZ28" s="210" t="s">
        <v>44</v>
      </c>
      <c r="BA28" s="210" t="s">
        <v>265</v>
      </c>
      <c r="BB28" s="211" t="s">
        <v>265</v>
      </c>
      <c r="BC28" s="209"/>
      <c r="BD28" s="210"/>
      <c r="BE28" s="212"/>
      <c r="BF28" s="280"/>
      <c r="BG28" s="281"/>
      <c r="BH28" s="282"/>
      <c r="BI28" s="283"/>
      <c r="BJ28" s="237"/>
      <c r="BK28" s="238"/>
      <c r="BL28" s="238"/>
      <c r="BM28" s="238"/>
      <c r="BN28" s="239"/>
    </row>
    <row r="29" spans="2:66" ht="20.25" customHeight="1" x14ac:dyDescent="0.4">
      <c r="B29" s="58">
        <f>B26+1</f>
        <v>4</v>
      </c>
      <c r="C29" s="267"/>
      <c r="D29" s="271"/>
      <c r="E29" s="269"/>
      <c r="F29" s="270"/>
      <c r="G29" s="246" t="s">
        <v>140</v>
      </c>
      <c r="H29" s="247"/>
      <c r="I29" s="205"/>
      <c r="J29" s="206"/>
      <c r="K29" s="205"/>
      <c r="L29" s="206"/>
      <c r="M29" s="248" t="s">
        <v>175</v>
      </c>
      <c r="N29" s="249"/>
      <c r="O29" s="250" t="s">
        <v>153</v>
      </c>
      <c r="P29" s="251"/>
      <c r="Q29" s="251"/>
      <c r="R29" s="247"/>
      <c r="S29" s="276"/>
      <c r="T29" s="241"/>
      <c r="U29" s="277"/>
      <c r="V29" s="27" t="s">
        <v>84</v>
      </c>
      <c r="W29" s="28"/>
      <c r="X29" s="28"/>
      <c r="Y29" s="23"/>
      <c r="Z29" s="63"/>
      <c r="AA29" s="179">
        <f>IF(AA28="","",VLOOKUP(AA28,'【記載例】（ユニット型）シフト記号表'!$C$5:$W$46,21,FALSE))</f>
        <v>3.0000000000000018</v>
      </c>
      <c r="AB29" s="180">
        <f>IF(AB28="","",VLOOKUP(AB28,'【記載例】（ユニット型）シフト記号表'!$C$5:$W$46,21,FALSE))</f>
        <v>3.0000000000000018</v>
      </c>
      <c r="AC29" s="180">
        <f>IF(AC28="","",VLOOKUP(AC28,'【記載例】（ユニット型）シフト記号表'!$C$5:$W$46,21,FALSE))</f>
        <v>3.0000000000000018</v>
      </c>
      <c r="AD29" s="180" t="str">
        <f>IF(AD28="","",VLOOKUP(AD28,'【記載例】（ユニット型）シフト記号表'!$C$5:$W$46,21,FALSE))</f>
        <v>-</v>
      </c>
      <c r="AE29" s="180" t="str">
        <f>IF(AE28="","",VLOOKUP(AE28,'【記載例】（ユニット型）シフト記号表'!$C$5:$W$46,21,FALSE))</f>
        <v>-</v>
      </c>
      <c r="AF29" s="180">
        <f>IF(AF28="","",VLOOKUP(AF28,'【記載例】（ユニット型）シフト記号表'!$C$5:$W$46,21,FALSE))</f>
        <v>3.0000000000000018</v>
      </c>
      <c r="AG29" s="181">
        <f>IF(AG28="","",VLOOKUP(AG28,'【記載例】（ユニット型）シフト記号表'!$C$5:$W$46,21,FALSE))</f>
        <v>3.0000000000000018</v>
      </c>
      <c r="AH29" s="179">
        <f>IF(AH28="","",VLOOKUP(AH28,'【記載例】（ユニット型）シフト記号表'!$C$5:$W$46,21,FALSE))</f>
        <v>3.0000000000000018</v>
      </c>
      <c r="AI29" s="180">
        <f>IF(AI28="","",VLOOKUP(AI28,'【記載例】（ユニット型）シフト記号表'!$C$5:$W$46,21,FALSE))</f>
        <v>3.0000000000000018</v>
      </c>
      <c r="AJ29" s="180">
        <f>IF(AJ28="","",VLOOKUP(AJ28,'【記載例】（ユニット型）シフト記号表'!$C$5:$W$46,21,FALSE))</f>
        <v>3.0000000000000018</v>
      </c>
      <c r="AK29" s="180" t="str">
        <f>IF(AK28="","",VLOOKUP(AK28,'【記載例】（ユニット型）シフト記号表'!$C$5:$W$46,21,FALSE))</f>
        <v>-</v>
      </c>
      <c r="AL29" s="180" t="str">
        <f>IF(AL28="","",VLOOKUP(AL28,'【記載例】（ユニット型）シフト記号表'!$C$5:$W$46,21,FALSE))</f>
        <v>-</v>
      </c>
      <c r="AM29" s="180">
        <f>IF(AM28="","",VLOOKUP(AM28,'【記載例】（ユニット型）シフト記号表'!$C$5:$W$46,21,FALSE))</f>
        <v>3.0000000000000018</v>
      </c>
      <c r="AN29" s="181">
        <f>IF(AN28="","",VLOOKUP(AN28,'【記載例】（ユニット型）シフト記号表'!$C$5:$W$46,21,FALSE))</f>
        <v>3.0000000000000018</v>
      </c>
      <c r="AO29" s="179">
        <f>IF(AO28="","",VLOOKUP(AO28,'【記載例】（ユニット型）シフト記号表'!$C$5:$W$46,21,FALSE))</f>
        <v>3.0000000000000018</v>
      </c>
      <c r="AP29" s="180">
        <f>IF(AP28="","",VLOOKUP(AP28,'【記載例】（ユニット型）シフト記号表'!$C$5:$W$46,21,FALSE))</f>
        <v>3.0000000000000018</v>
      </c>
      <c r="AQ29" s="180">
        <f>IF(AQ28="","",VLOOKUP(AQ28,'【記載例】（ユニット型）シフト記号表'!$C$5:$W$46,21,FALSE))</f>
        <v>3.0000000000000018</v>
      </c>
      <c r="AR29" s="180" t="str">
        <f>IF(AR28="","",VLOOKUP(AR28,'【記載例】（ユニット型）シフト記号表'!$C$5:$W$46,21,FALSE))</f>
        <v>-</v>
      </c>
      <c r="AS29" s="180" t="str">
        <f>IF(AS28="","",VLOOKUP(AS28,'【記載例】（ユニット型）シフト記号表'!$C$5:$W$46,21,FALSE))</f>
        <v>-</v>
      </c>
      <c r="AT29" s="180">
        <f>IF(AT28="","",VLOOKUP(AT28,'【記載例】（ユニット型）シフト記号表'!$C$5:$W$46,21,FALSE))</f>
        <v>3.0000000000000018</v>
      </c>
      <c r="AU29" s="181">
        <f>IF(AU28="","",VLOOKUP(AU28,'【記載例】（ユニット型）シフト記号表'!$C$5:$W$46,21,FALSE))</f>
        <v>3.0000000000000018</v>
      </c>
      <c r="AV29" s="179">
        <f>IF(AV28="","",VLOOKUP(AV28,'【記載例】（ユニット型）シフト記号表'!$C$5:$W$46,21,FALSE))</f>
        <v>3.0000000000000018</v>
      </c>
      <c r="AW29" s="180">
        <f>IF(AW28="","",VLOOKUP(AW28,'【記載例】（ユニット型）シフト記号表'!$C$5:$W$46,21,FALSE))</f>
        <v>3.0000000000000018</v>
      </c>
      <c r="AX29" s="180">
        <f>IF(AX28="","",VLOOKUP(AX28,'【記載例】（ユニット型）シフト記号表'!$C$5:$W$46,21,FALSE))</f>
        <v>3.0000000000000018</v>
      </c>
      <c r="AY29" s="180" t="str">
        <f>IF(AY28="","",VLOOKUP(AY28,'【記載例】（ユニット型）シフト記号表'!$C$5:$W$46,21,FALSE))</f>
        <v>-</v>
      </c>
      <c r="AZ29" s="180" t="str">
        <f>IF(AZ28="","",VLOOKUP(AZ28,'【記載例】（ユニット型）シフト記号表'!$C$5:$W$46,21,FALSE))</f>
        <v>-</v>
      </c>
      <c r="BA29" s="180">
        <f>IF(BA28="","",VLOOKUP(BA28,'【記載例】（ユニット型）シフト記号表'!$C$5:$W$46,21,FALSE))</f>
        <v>3.0000000000000018</v>
      </c>
      <c r="BB29" s="181">
        <f>IF(BB28="","",VLOOKUP(BB28,'【記載例】（ユニット型）シフト記号表'!$C$5:$W$46,21,FALSE))</f>
        <v>3.0000000000000018</v>
      </c>
      <c r="BC29" s="179" t="str">
        <f>IF(BC28="","",VLOOKUP(BC28,'【記載例】（ユニット型）シフト記号表'!$C$5:$W$46,21,FALSE))</f>
        <v/>
      </c>
      <c r="BD29" s="180" t="str">
        <f>IF(BD28="","",VLOOKUP(BD28,'【記載例】（ユニット型）シフト記号表'!$C$5:$W$46,21,FALSE))</f>
        <v/>
      </c>
      <c r="BE29" s="182" t="str">
        <f>IF(BE28="","",VLOOKUP(BE28,'【記載例】（ユニット型）シフト記号表'!$C$5:$W$46,21,FALSE))</f>
        <v/>
      </c>
      <c r="BF29" s="252">
        <f>IF($BI$3="計画",SUM(AA29:BB29),IF($BI$3="実績",SUM(AA29:BE29),""))</f>
        <v>60.000000000000014</v>
      </c>
      <c r="BG29" s="253"/>
      <c r="BH29" s="254">
        <f>IF($BI$3="計画",BF29/4,IF($BI$3="実績",(BF29/($BI$7/7)),""))</f>
        <v>15.000000000000004</v>
      </c>
      <c r="BI29" s="255"/>
      <c r="BJ29" s="240"/>
      <c r="BK29" s="241"/>
      <c r="BL29" s="241"/>
      <c r="BM29" s="241"/>
      <c r="BN29" s="242"/>
    </row>
    <row r="30" spans="2:66" ht="20.25" customHeight="1" x14ac:dyDescent="0.4">
      <c r="B30" s="59"/>
      <c r="C30" s="267"/>
      <c r="D30" s="271"/>
      <c r="E30" s="269"/>
      <c r="F30" s="270"/>
      <c r="G30" s="256"/>
      <c r="H30" s="257"/>
      <c r="I30" s="265" t="str">
        <f>G29</f>
        <v>機能訓練指導員</v>
      </c>
      <c r="J30" s="257"/>
      <c r="K30" s="265" t="str">
        <f>M29</f>
        <v>B</v>
      </c>
      <c r="L30" s="257"/>
      <c r="M30" s="258"/>
      <c r="N30" s="259"/>
      <c r="O30" s="260"/>
      <c r="P30" s="261"/>
      <c r="Q30" s="261"/>
      <c r="R30" s="262"/>
      <c r="S30" s="278"/>
      <c r="T30" s="244"/>
      <c r="U30" s="279"/>
      <c r="V30" s="29" t="s">
        <v>129</v>
      </c>
      <c r="W30" s="33"/>
      <c r="X30" s="33"/>
      <c r="Y30" s="21"/>
      <c r="Z30" s="64"/>
      <c r="AA30" s="183">
        <f>IF(AA28="","",VLOOKUP(AA28,'【記載例】（ユニット型）シフト記号表'!$C$5:$Y$46,23,FALSE))</f>
        <v>0.99999999999999911</v>
      </c>
      <c r="AB30" s="184">
        <f>IF(AB28="","",VLOOKUP(AB28,'【記載例】（ユニット型）シフト記号表'!$C$5:$Y$46,23,FALSE))</f>
        <v>0.99999999999999911</v>
      </c>
      <c r="AC30" s="184">
        <f>IF(AC28="","",VLOOKUP(AC28,'【記載例】（ユニット型）シフト記号表'!$C$5:$Y$46,23,FALSE))</f>
        <v>0.99999999999999911</v>
      </c>
      <c r="AD30" s="184" t="str">
        <f>IF(AD28="","",VLOOKUP(AD28,'【記載例】（ユニット型）シフト記号表'!$C$5:$Y$46,23,FALSE))</f>
        <v>-</v>
      </c>
      <c r="AE30" s="184" t="str">
        <f>IF(AE28="","",VLOOKUP(AE28,'【記載例】（ユニット型）シフト記号表'!$C$5:$Y$46,23,FALSE))</f>
        <v>-</v>
      </c>
      <c r="AF30" s="184">
        <f>IF(AF28="","",VLOOKUP(AF28,'【記載例】（ユニット型）シフト記号表'!$C$5:$Y$46,23,FALSE))</f>
        <v>0.99999999999999911</v>
      </c>
      <c r="AG30" s="185">
        <f>IF(AG28="","",VLOOKUP(AG28,'【記載例】（ユニット型）シフト記号表'!$C$5:$Y$46,23,FALSE))</f>
        <v>0.99999999999999911</v>
      </c>
      <c r="AH30" s="183">
        <f>IF(AH28="","",VLOOKUP(AH28,'【記載例】（ユニット型）シフト記号表'!$C$5:$Y$46,23,FALSE))</f>
        <v>0.99999999999999911</v>
      </c>
      <c r="AI30" s="184">
        <f>IF(AI28="","",VLOOKUP(AI28,'【記載例】（ユニット型）シフト記号表'!$C$5:$Y$46,23,FALSE))</f>
        <v>0.99999999999999911</v>
      </c>
      <c r="AJ30" s="184">
        <f>IF(AJ28="","",VLOOKUP(AJ28,'【記載例】（ユニット型）シフト記号表'!$C$5:$Y$46,23,FALSE))</f>
        <v>0.99999999999999911</v>
      </c>
      <c r="AK30" s="184" t="str">
        <f>IF(AK28="","",VLOOKUP(AK28,'【記載例】（ユニット型）シフト記号表'!$C$5:$Y$46,23,FALSE))</f>
        <v>-</v>
      </c>
      <c r="AL30" s="184" t="str">
        <f>IF(AL28="","",VLOOKUP(AL28,'【記載例】（ユニット型）シフト記号表'!$C$5:$Y$46,23,FALSE))</f>
        <v>-</v>
      </c>
      <c r="AM30" s="184">
        <f>IF(AM28="","",VLOOKUP(AM28,'【記載例】（ユニット型）シフト記号表'!$C$5:$Y$46,23,FALSE))</f>
        <v>0.99999999999999911</v>
      </c>
      <c r="AN30" s="185">
        <f>IF(AN28="","",VLOOKUP(AN28,'【記載例】（ユニット型）シフト記号表'!$C$5:$Y$46,23,FALSE))</f>
        <v>0.99999999999999911</v>
      </c>
      <c r="AO30" s="183">
        <f>IF(AO28="","",VLOOKUP(AO28,'【記載例】（ユニット型）シフト記号表'!$C$5:$Y$46,23,FALSE))</f>
        <v>0.99999999999999911</v>
      </c>
      <c r="AP30" s="184">
        <f>IF(AP28="","",VLOOKUP(AP28,'【記載例】（ユニット型）シフト記号表'!$C$5:$Y$46,23,FALSE))</f>
        <v>0.99999999999999911</v>
      </c>
      <c r="AQ30" s="184">
        <f>IF(AQ28="","",VLOOKUP(AQ28,'【記載例】（ユニット型）シフト記号表'!$C$5:$Y$46,23,FALSE))</f>
        <v>0.99999999999999911</v>
      </c>
      <c r="AR30" s="184" t="str">
        <f>IF(AR28="","",VLOOKUP(AR28,'【記載例】（ユニット型）シフト記号表'!$C$5:$Y$46,23,FALSE))</f>
        <v>-</v>
      </c>
      <c r="AS30" s="184" t="str">
        <f>IF(AS28="","",VLOOKUP(AS28,'【記載例】（ユニット型）シフト記号表'!$C$5:$Y$46,23,FALSE))</f>
        <v>-</v>
      </c>
      <c r="AT30" s="184">
        <f>IF(AT28="","",VLOOKUP(AT28,'【記載例】（ユニット型）シフト記号表'!$C$5:$Y$46,23,FALSE))</f>
        <v>0.99999999999999911</v>
      </c>
      <c r="AU30" s="185">
        <f>IF(AU28="","",VLOOKUP(AU28,'【記載例】（ユニット型）シフト記号表'!$C$5:$Y$46,23,FALSE))</f>
        <v>0.99999999999999911</v>
      </c>
      <c r="AV30" s="183">
        <f>IF(AV28="","",VLOOKUP(AV28,'【記載例】（ユニット型）シフト記号表'!$C$5:$Y$46,23,FALSE))</f>
        <v>0.99999999999999911</v>
      </c>
      <c r="AW30" s="184">
        <f>IF(AW28="","",VLOOKUP(AW28,'【記載例】（ユニット型）シフト記号表'!$C$5:$Y$46,23,FALSE))</f>
        <v>0.99999999999999911</v>
      </c>
      <c r="AX30" s="184">
        <f>IF(AX28="","",VLOOKUP(AX28,'【記載例】（ユニット型）シフト記号表'!$C$5:$Y$46,23,FALSE))</f>
        <v>0.99999999999999911</v>
      </c>
      <c r="AY30" s="184" t="str">
        <f>IF(AY28="","",VLOOKUP(AY28,'【記載例】（ユニット型）シフト記号表'!$C$5:$Y$46,23,FALSE))</f>
        <v>-</v>
      </c>
      <c r="AZ30" s="184" t="str">
        <f>IF(AZ28="","",VLOOKUP(AZ28,'【記載例】（ユニット型）シフト記号表'!$C$5:$Y$46,23,FALSE))</f>
        <v>-</v>
      </c>
      <c r="BA30" s="184">
        <f>IF(BA28="","",VLOOKUP(BA28,'【記載例】（ユニット型）シフト記号表'!$C$5:$Y$46,23,FALSE))</f>
        <v>0.99999999999999911</v>
      </c>
      <c r="BB30" s="185">
        <f>IF(BB28="","",VLOOKUP(BB28,'【記載例】（ユニット型）シフト記号表'!$C$5:$Y$46,23,FALSE))</f>
        <v>0.99999999999999911</v>
      </c>
      <c r="BC30" s="183" t="str">
        <f>IF(BC28="","",VLOOKUP(BC28,'【記載例】（ユニット型）シフト記号表'!$C$5:$Y$46,23,FALSE))</f>
        <v/>
      </c>
      <c r="BD30" s="184" t="str">
        <f>IF(BD28="","",VLOOKUP(BD28,'【記載例】（ユニット型）シフト記号表'!$C$5:$Y$46,23,FALSE))</f>
        <v/>
      </c>
      <c r="BE30" s="186" t="str">
        <f>IF(BE28="","",VLOOKUP(BE28,'【記載例】（ユニット型）シフト記号表'!$C$5:$Y$46,23,FALSE))</f>
        <v/>
      </c>
      <c r="BF30" s="263">
        <f>IF($BI$3="計画",SUM(AA30:BB30),IF($BI$3="実績",SUM(AA30:BE30),""))</f>
        <v>19.999999999999993</v>
      </c>
      <c r="BG30" s="264"/>
      <c r="BH30" s="284">
        <f>IF($BI$3="計画",BF30/4,IF($BI$3="実績",(BF30/($BI$7/7)),""))</f>
        <v>4.9999999999999982</v>
      </c>
      <c r="BI30" s="285"/>
      <c r="BJ30" s="243"/>
      <c r="BK30" s="244"/>
      <c r="BL30" s="244"/>
      <c r="BM30" s="244"/>
      <c r="BN30" s="245"/>
    </row>
    <row r="31" spans="2:66" ht="20.25" customHeight="1" x14ac:dyDescent="0.4">
      <c r="B31" s="60"/>
      <c r="C31" s="266"/>
      <c r="D31" s="268"/>
      <c r="E31" s="269"/>
      <c r="F31" s="270"/>
      <c r="G31" s="246"/>
      <c r="H31" s="247"/>
      <c r="I31" s="205"/>
      <c r="J31" s="206"/>
      <c r="K31" s="205"/>
      <c r="L31" s="206"/>
      <c r="M31" s="272"/>
      <c r="N31" s="273"/>
      <c r="O31" s="250"/>
      <c r="P31" s="251"/>
      <c r="Q31" s="251"/>
      <c r="R31" s="247"/>
      <c r="S31" s="274" t="s">
        <v>206</v>
      </c>
      <c r="T31" s="238"/>
      <c r="U31" s="275"/>
      <c r="V31" s="25" t="s">
        <v>18</v>
      </c>
      <c r="W31" s="31"/>
      <c r="X31" s="31"/>
      <c r="Y31" s="19"/>
      <c r="Z31" s="65"/>
      <c r="AA31" s="209" t="s">
        <v>266</v>
      </c>
      <c r="AB31" s="210" t="s">
        <v>266</v>
      </c>
      <c r="AC31" s="210" t="s">
        <v>266</v>
      </c>
      <c r="AD31" s="210" t="s">
        <v>44</v>
      </c>
      <c r="AE31" s="210" t="s">
        <v>44</v>
      </c>
      <c r="AF31" s="210" t="s">
        <v>266</v>
      </c>
      <c r="AG31" s="211" t="s">
        <v>266</v>
      </c>
      <c r="AH31" s="209" t="s">
        <v>266</v>
      </c>
      <c r="AI31" s="210" t="s">
        <v>266</v>
      </c>
      <c r="AJ31" s="210" t="s">
        <v>266</v>
      </c>
      <c r="AK31" s="210" t="s">
        <v>44</v>
      </c>
      <c r="AL31" s="210" t="s">
        <v>44</v>
      </c>
      <c r="AM31" s="210" t="s">
        <v>266</v>
      </c>
      <c r="AN31" s="211" t="s">
        <v>266</v>
      </c>
      <c r="AO31" s="209" t="s">
        <v>266</v>
      </c>
      <c r="AP31" s="210" t="s">
        <v>266</v>
      </c>
      <c r="AQ31" s="210" t="s">
        <v>266</v>
      </c>
      <c r="AR31" s="210" t="s">
        <v>44</v>
      </c>
      <c r="AS31" s="210" t="s">
        <v>44</v>
      </c>
      <c r="AT31" s="210" t="s">
        <v>266</v>
      </c>
      <c r="AU31" s="211" t="s">
        <v>266</v>
      </c>
      <c r="AV31" s="209" t="s">
        <v>266</v>
      </c>
      <c r="AW31" s="210" t="s">
        <v>266</v>
      </c>
      <c r="AX31" s="210" t="s">
        <v>266</v>
      </c>
      <c r="AY31" s="210" t="s">
        <v>44</v>
      </c>
      <c r="AZ31" s="210" t="s">
        <v>44</v>
      </c>
      <c r="BA31" s="210" t="s">
        <v>266</v>
      </c>
      <c r="BB31" s="211" t="s">
        <v>266</v>
      </c>
      <c r="BC31" s="209"/>
      <c r="BD31" s="210"/>
      <c r="BE31" s="212"/>
      <c r="BF31" s="280"/>
      <c r="BG31" s="281"/>
      <c r="BH31" s="282"/>
      <c r="BI31" s="283"/>
      <c r="BJ31" s="237" t="s">
        <v>326</v>
      </c>
      <c r="BK31" s="238"/>
      <c r="BL31" s="238"/>
      <c r="BM31" s="238"/>
      <c r="BN31" s="239"/>
    </row>
    <row r="32" spans="2:66" ht="20.25" customHeight="1" x14ac:dyDescent="0.4">
      <c r="B32" s="58">
        <f>B29+1</f>
        <v>5</v>
      </c>
      <c r="C32" s="267"/>
      <c r="D32" s="271"/>
      <c r="E32" s="269"/>
      <c r="F32" s="270"/>
      <c r="G32" s="246" t="s">
        <v>139</v>
      </c>
      <c r="H32" s="247"/>
      <c r="I32" s="205"/>
      <c r="J32" s="206"/>
      <c r="K32" s="205"/>
      <c r="L32" s="206"/>
      <c r="M32" s="248" t="s">
        <v>128</v>
      </c>
      <c r="N32" s="249"/>
      <c r="O32" s="250" t="s">
        <v>149</v>
      </c>
      <c r="P32" s="251"/>
      <c r="Q32" s="251"/>
      <c r="R32" s="247"/>
      <c r="S32" s="276"/>
      <c r="T32" s="241"/>
      <c r="U32" s="277"/>
      <c r="V32" s="27" t="s">
        <v>84</v>
      </c>
      <c r="W32" s="28"/>
      <c r="X32" s="28"/>
      <c r="Y32" s="23"/>
      <c r="Z32" s="63"/>
      <c r="AA32" s="179">
        <f>IF(AA31="","",VLOOKUP(AA31,'【記載例】（ユニット型）シフト記号表'!$C$5:$W$46,21,FALSE))</f>
        <v>3.9999999999999991</v>
      </c>
      <c r="AB32" s="180">
        <f>IF(AB31="","",VLOOKUP(AB31,'【記載例】（ユニット型）シフト記号表'!$C$5:$W$46,21,FALSE))</f>
        <v>3.9999999999999991</v>
      </c>
      <c r="AC32" s="180">
        <f>IF(AC31="","",VLOOKUP(AC31,'【記載例】（ユニット型）シフト記号表'!$C$5:$W$46,21,FALSE))</f>
        <v>3.9999999999999991</v>
      </c>
      <c r="AD32" s="180" t="str">
        <f>IF(AD31="","",VLOOKUP(AD31,'【記載例】（ユニット型）シフト記号表'!$C$5:$W$46,21,FALSE))</f>
        <v>-</v>
      </c>
      <c r="AE32" s="180" t="str">
        <f>IF(AE31="","",VLOOKUP(AE31,'【記載例】（ユニット型）シフト記号表'!$C$5:$W$46,21,FALSE))</f>
        <v>-</v>
      </c>
      <c r="AF32" s="180">
        <f>IF(AF31="","",VLOOKUP(AF31,'【記載例】（ユニット型）シフト記号表'!$C$5:$W$46,21,FALSE))</f>
        <v>3.9999999999999991</v>
      </c>
      <c r="AG32" s="181">
        <f>IF(AG31="","",VLOOKUP(AG31,'【記載例】（ユニット型）シフト記号表'!$C$5:$W$46,21,FALSE))</f>
        <v>3.9999999999999991</v>
      </c>
      <c r="AH32" s="179">
        <f>IF(AH31="","",VLOOKUP(AH31,'【記載例】（ユニット型）シフト記号表'!$C$5:$W$46,21,FALSE))</f>
        <v>3.9999999999999991</v>
      </c>
      <c r="AI32" s="180">
        <f>IF(AI31="","",VLOOKUP(AI31,'【記載例】（ユニット型）シフト記号表'!$C$5:$W$46,21,FALSE))</f>
        <v>3.9999999999999991</v>
      </c>
      <c r="AJ32" s="180">
        <f>IF(AJ31="","",VLOOKUP(AJ31,'【記載例】（ユニット型）シフト記号表'!$C$5:$W$46,21,FALSE))</f>
        <v>3.9999999999999991</v>
      </c>
      <c r="AK32" s="180" t="str">
        <f>IF(AK31="","",VLOOKUP(AK31,'【記載例】（ユニット型）シフト記号表'!$C$5:$W$46,21,FALSE))</f>
        <v>-</v>
      </c>
      <c r="AL32" s="180" t="str">
        <f>IF(AL31="","",VLOOKUP(AL31,'【記載例】（ユニット型）シフト記号表'!$C$5:$W$46,21,FALSE))</f>
        <v>-</v>
      </c>
      <c r="AM32" s="180">
        <f>IF(AM31="","",VLOOKUP(AM31,'【記載例】（ユニット型）シフト記号表'!$C$5:$W$46,21,FALSE))</f>
        <v>3.9999999999999991</v>
      </c>
      <c r="AN32" s="181">
        <f>IF(AN31="","",VLOOKUP(AN31,'【記載例】（ユニット型）シフト記号表'!$C$5:$W$46,21,FALSE))</f>
        <v>3.9999999999999991</v>
      </c>
      <c r="AO32" s="179">
        <f>IF(AO31="","",VLOOKUP(AO31,'【記載例】（ユニット型）シフト記号表'!$C$5:$W$46,21,FALSE))</f>
        <v>3.9999999999999991</v>
      </c>
      <c r="AP32" s="180">
        <f>IF(AP31="","",VLOOKUP(AP31,'【記載例】（ユニット型）シフト記号表'!$C$5:$W$46,21,FALSE))</f>
        <v>3.9999999999999991</v>
      </c>
      <c r="AQ32" s="180">
        <f>IF(AQ31="","",VLOOKUP(AQ31,'【記載例】（ユニット型）シフト記号表'!$C$5:$W$46,21,FALSE))</f>
        <v>3.9999999999999991</v>
      </c>
      <c r="AR32" s="180" t="str">
        <f>IF(AR31="","",VLOOKUP(AR31,'【記載例】（ユニット型）シフト記号表'!$C$5:$W$46,21,FALSE))</f>
        <v>-</v>
      </c>
      <c r="AS32" s="180" t="str">
        <f>IF(AS31="","",VLOOKUP(AS31,'【記載例】（ユニット型）シフト記号表'!$C$5:$W$46,21,FALSE))</f>
        <v>-</v>
      </c>
      <c r="AT32" s="180">
        <f>IF(AT31="","",VLOOKUP(AT31,'【記載例】（ユニット型）シフト記号表'!$C$5:$W$46,21,FALSE))</f>
        <v>3.9999999999999991</v>
      </c>
      <c r="AU32" s="181">
        <f>IF(AU31="","",VLOOKUP(AU31,'【記載例】（ユニット型）シフト記号表'!$C$5:$W$46,21,FALSE))</f>
        <v>3.9999999999999991</v>
      </c>
      <c r="AV32" s="179">
        <f>IF(AV31="","",VLOOKUP(AV31,'【記載例】（ユニット型）シフト記号表'!$C$5:$W$46,21,FALSE))</f>
        <v>3.9999999999999991</v>
      </c>
      <c r="AW32" s="180">
        <f>IF(AW31="","",VLOOKUP(AW31,'【記載例】（ユニット型）シフト記号表'!$C$5:$W$46,21,FALSE))</f>
        <v>3.9999999999999991</v>
      </c>
      <c r="AX32" s="180">
        <f>IF(AX31="","",VLOOKUP(AX31,'【記載例】（ユニット型）シフト記号表'!$C$5:$W$46,21,FALSE))</f>
        <v>3.9999999999999991</v>
      </c>
      <c r="AY32" s="180" t="str">
        <f>IF(AY31="","",VLOOKUP(AY31,'【記載例】（ユニット型）シフト記号表'!$C$5:$W$46,21,FALSE))</f>
        <v>-</v>
      </c>
      <c r="AZ32" s="180" t="str">
        <f>IF(AZ31="","",VLOOKUP(AZ31,'【記載例】（ユニット型）シフト記号表'!$C$5:$W$46,21,FALSE))</f>
        <v>-</v>
      </c>
      <c r="BA32" s="180">
        <f>IF(BA31="","",VLOOKUP(BA31,'【記載例】（ユニット型）シフト記号表'!$C$5:$W$46,21,FALSE))</f>
        <v>3.9999999999999991</v>
      </c>
      <c r="BB32" s="181">
        <f>IF(BB31="","",VLOOKUP(BB31,'【記載例】（ユニット型）シフト記号表'!$C$5:$W$46,21,FALSE))</f>
        <v>3.9999999999999991</v>
      </c>
      <c r="BC32" s="179" t="str">
        <f>IF(BC31="","",VLOOKUP(BC31,'【記載例】（ユニット型）シフト記号表'!$C$5:$W$46,21,FALSE))</f>
        <v/>
      </c>
      <c r="BD32" s="180" t="str">
        <f>IF(BD31="","",VLOOKUP(BD31,'【記載例】（ユニット型）シフト記号表'!$C$5:$W$46,21,FALSE))</f>
        <v/>
      </c>
      <c r="BE32" s="182" t="str">
        <f>IF(BE31="","",VLOOKUP(BE31,'【記載例】（ユニット型）シフト記号表'!$C$5:$W$46,21,FALSE))</f>
        <v/>
      </c>
      <c r="BF32" s="252">
        <f>IF($BI$3="計画",SUM(AA32:BB32),IF($BI$3="実績",SUM(AA32:BE32),""))</f>
        <v>79.999999999999986</v>
      </c>
      <c r="BG32" s="253"/>
      <c r="BH32" s="254">
        <f>IF($BI$3="計画",BF32/4,IF($BI$3="実績",(BF32/($BI$7/7)),""))</f>
        <v>19.999999999999996</v>
      </c>
      <c r="BI32" s="255"/>
      <c r="BJ32" s="240"/>
      <c r="BK32" s="241"/>
      <c r="BL32" s="241"/>
      <c r="BM32" s="241"/>
      <c r="BN32" s="242"/>
    </row>
    <row r="33" spans="2:66" ht="20.25" customHeight="1" x14ac:dyDescent="0.4">
      <c r="B33" s="59"/>
      <c r="C33" s="267"/>
      <c r="D33" s="271"/>
      <c r="E33" s="269"/>
      <c r="F33" s="270"/>
      <c r="G33" s="256"/>
      <c r="H33" s="257"/>
      <c r="I33" s="265" t="str">
        <f>G32</f>
        <v>栄養士</v>
      </c>
      <c r="J33" s="257"/>
      <c r="K33" s="265" t="str">
        <f>M32</f>
        <v>C</v>
      </c>
      <c r="L33" s="257"/>
      <c r="M33" s="258"/>
      <c r="N33" s="259"/>
      <c r="O33" s="260"/>
      <c r="P33" s="261"/>
      <c r="Q33" s="261"/>
      <c r="R33" s="262"/>
      <c r="S33" s="278"/>
      <c r="T33" s="244"/>
      <c r="U33" s="279"/>
      <c r="V33" s="29" t="s">
        <v>129</v>
      </c>
      <c r="W33" s="30"/>
      <c r="X33" s="30"/>
      <c r="Y33" s="22"/>
      <c r="Z33" s="67"/>
      <c r="AA33" s="183" t="str">
        <f>IF(AA31="","",VLOOKUP(AA31,'【記載例】（ユニット型）シフト記号表'!$C$5:$Y$46,23,FALSE))</f>
        <v>-</v>
      </c>
      <c r="AB33" s="184" t="str">
        <f>IF(AB31="","",VLOOKUP(AB31,'【記載例】（ユニット型）シフト記号表'!$C$5:$Y$46,23,FALSE))</f>
        <v>-</v>
      </c>
      <c r="AC33" s="184" t="str">
        <f>IF(AC31="","",VLOOKUP(AC31,'【記載例】（ユニット型）シフト記号表'!$C$5:$Y$46,23,FALSE))</f>
        <v>-</v>
      </c>
      <c r="AD33" s="184" t="str">
        <f>IF(AD31="","",VLOOKUP(AD31,'【記載例】（ユニット型）シフト記号表'!$C$5:$Y$46,23,FALSE))</f>
        <v>-</v>
      </c>
      <c r="AE33" s="184" t="str">
        <f>IF(AE31="","",VLOOKUP(AE31,'【記載例】（ユニット型）シフト記号表'!$C$5:$Y$46,23,FALSE))</f>
        <v>-</v>
      </c>
      <c r="AF33" s="184" t="str">
        <f>IF(AF31="","",VLOOKUP(AF31,'【記載例】（ユニット型）シフト記号表'!$C$5:$Y$46,23,FALSE))</f>
        <v>-</v>
      </c>
      <c r="AG33" s="185" t="str">
        <f>IF(AG31="","",VLOOKUP(AG31,'【記載例】（ユニット型）シフト記号表'!$C$5:$Y$46,23,FALSE))</f>
        <v>-</v>
      </c>
      <c r="AH33" s="183" t="str">
        <f>IF(AH31="","",VLOOKUP(AH31,'【記載例】（ユニット型）シフト記号表'!$C$5:$Y$46,23,FALSE))</f>
        <v>-</v>
      </c>
      <c r="AI33" s="184" t="str">
        <f>IF(AI31="","",VLOOKUP(AI31,'【記載例】（ユニット型）シフト記号表'!$C$5:$Y$46,23,FALSE))</f>
        <v>-</v>
      </c>
      <c r="AJ33" s="184" t="str">
        <f>IF(AJ31="","",VLOOKUP(AJ31,'【記載例】（ユニット型）シフト記号表'!$C$5:$Y$46,23,FALSE))</f>
        <v>-</v>
      </c>
      <c r="AK33" s="184" t="str">
        <f>IF(AK31="","",VLOOKUP(AK31,'【記載例】（ユニット型）シフト記号表'!$C$5:$Y$46,23,FALSE))</f>
        <v>-</v>
      </c>
      <c r="AL33" s="184" t="str">
        <f>IF(AL31="","",VLOOKUP(AL31,'【記載例】（ユニット型）シフト記号表'!$C$5:$Y$46,23,FALSE))</f>
        <v>-</v>
      </c>
      <c r="AM33" s="184" t="str">
        <f>IF(AM31="","",VLOOKUP(AM31,'【記載例】（ユニット型）シフト記号表'!$C$5:$Y$46,23,FALSE))</f>
        <v>-</v>
      </c>
      <c r="AN33" s="185" t="str">
        <f>IF(AN31="","",VLOOKUP(AN31,'【記載例】（ユニット型）シフト記号表'!$C$5:$Y$46,23,FALSE))</f>
        <v>-</v>
      </c>
      <c r="AO33" s="183" t="str">
        <f>IF(AO31="","",VLOOKUP(AO31,'【記載例】（ユニット型）シフト記号表'!$C$5:$Y$46,23,FALSE))</f>
        <v>-</v>
      </c>
      <c r="AP33" s="184" t="str">
        <f>IF(AP31="","",VLOOKUP(AP31,'【記載例】（ユニット型）シフト記号表'!$C$5:$Y$46,23,FALSE))</f>
        <v>-</v>
      </c>
      <c r="AQ33" s="184" t="str">
        <f>IF(AQ31="","",VLOOKUP(AQ31,'【記載例】（ユニット型）シフト記号表'!$C$5:$Y$46,23,FALSE))</f>
        <v>-</v>
      </c>
      <c r="AR33" s="184" t="str">
        <f>IF(AR31="","",VLOOKUP(AR31,'【記載例】（ユニット型）シフト記号表'!$C$5:$Y$46,23,FALSE))</f>
        <v>-</v>
      </c>
      <c r="AS33" s="184" t="str">
        <f>IF(AS31="","",VLOOKUP(AS31,'【記載例】（ユニット型）シフト記号表'!$C$5:$Y$46,23,FALSE))</f>
        <v>-</v>
      </c>
      <c r="AT33" s="184" t="str">
        <f>IF(AT31="","",VLOOKUP(AT31,'【記載例】（ユニット型）シフト記号表'!$C$5:$Y$46,23,FALSE))</f>
        <v>-</v>
      </c>
      <c r="AU33" s="185" t="str">
        <f>IF(AU31="","",VLOOKUP(AU31,'【記載例】（ユニット型）シフト記号表'!$C$5:$Y$46,23,FALSE))</f>
        <v>-</v>
      </c>
      <c r="AV33" s="183" t="str">
        <f>IF(AV31="","",VLOOKUP(AV31,'【記載例】（ユニット型）シフト記号表'!$C$5:$Y$46,23,FALSE))</f>
        <v>-</v>
      </c>
      <c r="AW33" s="184" t="str">
        <f>IF(AW31="","",VLOOKUP(AW31,'【記載例】（ユニット型）シフト記号表'!$C$5:$Y$46,23,FALSE))</f>
        <v>-</v>
      </c>
      <c r="AX33" s="184" t="str">
        <f>IF(AX31="","",VLOOKUP(AX31,'【記載例】（ユニット型）シフト記号表'!$C$5:$Y$46,23,FALSE))</f>
        <v>-</v>
      </c>
      <c r="AY33" s="184" t="str">
        <f>IF(AY31="","",VLOOKUP(AY31,'【記載例】（ユニット型）シフト記号表'!$C$5:$Y$46,23,FALSE))</f>
        <v>-</v>
      </c>
      <c r="AZ33" s="184" t="str">
        <f>IF(AZ31="","",VLOOKUP(AZ31,'【記載例】（ユニット型）シフト記号表'!$C$5:$Y$46,23,FALSE))</f>
        <v>-</v>
      </c>
      <c r="BA33" s="184" t="str">
        <f>IF(BA31="","",VLOOKUP(BA31,'【記載例】（ユニット型）シフト記号表'!$C$5:$Y$46,23,FALSE))</f>
        <v>-</v>
      </c>
      <c r="BB33" s="185" t="str">
        <f>IF(BB31="","",VLOOKUP(BB31,'【記載例】（ユニット型）シフト記号表'!$C$5:$Y$46,23,FALSE))</f>
        <v>-</v>
      </c>
      <c r="BC33" s="183" t="str">
        <f>IF(BC31="","",VLOOKUP(BC31,'【記載例】（ユニット型）シフト記号表'!$C$5:$Y$46,23,FALSE))</f>
        <v/>
      </c>
      <c r="BD33" s="184" t="str">
        <f>IF(BD31="","",VLOOKUP(BD31,'【記載例】（ユニット型）シフト記号表'!$C$5:$Y$46,23,FALSE))</f>
        <v/>
      </c>
      <c r="BE33" s="186" t="str">
        <f>IF(BE31="","",VLOOKUP(BE31,'【記載例】（ユニット型）シフト記号表'!$C$5:$Y$46,23,FALSE))</f>
        <v/>
      </c>
      <c r="BF33" s="263">
        <f>IF($BI$3="計画",SUM(AA33:BB33),IF($BI$3="実績",SUM(AA33:BE33),""))</f>
        <v>0</v>
      </c>
      <c r="BG33" s="264"/>
      <c r="BH33" s="284">
        <f>IF($BI$3="計画",BF33/4,IF($BI$3="実績",(BF33/($BI$7/7)),""))</f>
        <v>0</v>
      </c>
      <c r="BI33" s="285"/>
      <c r="BJ33" s="243"/>
      <c r="BK33" s="244"/>
      <c r="BL33" s="244"/>
      <c r="BM33" s="244"/>
      <c r="BN33" s="245"/>
    </row>
    <row r="34" spans="2:66" ht="20.25" customHeight="1" x14ac:dyDescent="0.4">
      <c r="B34" s="60"/>
      <c r="C34" s="266"/>
      <c r="D34" s="268"/>
      <c r="E34" s="269"/>
      <c r="F34" s="270"/>
      <c r="G34" s="246"/>
      <c r="H34" s="247"/>
      <c r="I34" s="205"/>
      <c r="J34" s="206"/>
      <c r="K34" s="205"/>
      <c r="L34" s="206"/>
      <c r="M34" s="272"/>
      <c r="N34" s="273"/>
      <c r="O34" s="250"/>
      <c r="P34" s="251"/>
      <c r="Q34" s="251"/>
      <c r="R34" s="247"/>
      <c r="S34" s="274" t="s">
        <v>325</v>
      </c>
      <c r="T34" s="238"/>
      <c r="U34" s="275"/>
      <c r="V34" s="25" t="s">
        <v>18</v>
      </c>
      <c r="W34" s="32"/>
      <c r="X34" s="32"/>
      <c r="Y34" s="20"/>
      <c r="Z34" s="68"/>
      <c r="AA34" s="209" t="s">
        <v>65</v>
      </c>
      <c r="AB34" s="210" t="s">
        <v>44</v>
      </c>
      <c r="AC34" s="210" t="s">
        <v>51</v>
      </c>
      <c r="AD34" s="210" t="s">
        <v>51</v>
      </c>
      <c r="AE34" s="210" t="s">
        <v>44</v>
      </c>
      <c r="AF34" s="210" t="s">
        <v>54</v>
      </c>
      <c r="AG34" s="211" t="s">
        <v>44</v>
      </c>
      <c r="AH34" s="209" t="s">
        <v>44</v>
      </c>
      <c r="AI34" s="210" t="s">
        <v>267</v>
      </c>
      <c r="AJ34" s="210" t="s">
        <v>44</v>
      </c>
      <c r="AK34" s="210" t="s">
        <v>51</v>
      </c>
      <c r="AL34" s="210" t="s">
        <v>51</v>
      </c>
      <c r="AM34" s="210" t="s">
        <v>44</v>
      </c>
      <c r="AN34" s="211" t="s">
        <v>54</v>
      </c>
      <c r="AO34" s="209" t="s">
        <v>54</v>
      </c>
      <c r="AP34" s="210" t="s">
        <v>44</v>
      </c>
      <c r="AQ34" s="210" t="s">
        <v>65</v>
      </c>
      <c r="AR34" s="210" t="s">
        <v>44</v>
      </c>
      <c r="AS34" s="210" t="s">
        <v>51</v>
      </c>
      <c r="AT34" s="210" t="s">
        <v>51</v>
      </c>
      <c r="AU34" s="211" t="s">
        <v>44</v>
      </c>
      <c r="AV34" s="209" t="s">
        <v>54</v>
      </c>
      <c r="AW34" s="210" t="s">
        <v>44</v>
      </c>
      <c r="AX34" s="210" t="s">
        <v>44</v>
      </c>
      <c r="AY34" s="210" t="s">
        <v>65</v>
      </c>
      <c r="AZ34" s="210" t="s">
        <v>44</v>
      </c>
      <c r="BA34" s="210" t="s">
        <v>51</v>
      </c>
      <c r="BB34" s="211" t="s">
        <v>51</v>
      </c>
      <c r="BC34" s="209"/>
      <c r="BD34" s="210"/>
      <c r="BE34" s="212"/>
      <c r="BF34" s="280"/>
      <c r="BG34" s="281"/>
      <c r="BH34" s="282"/>
      <c r="BI34" s="283"/>
      <c r="BJ34" s="237" t="s">
        <v>328</v>
      </c>
      <c r="BK34" s="238"/>
      <c r="BL34" s="238"/>
      <c r="BM34" s="238"/>
      <c r="BN34" s="239"/>
    </row>
    <row r="35" spans="2:66" ht="20.25" customHeight="1" x14ac:dyDescent="0.4">
      <c r="B35" s="58">
        <f>B32+1</f>
        <v>6</v>
      </c>
      <c r="C35" s="267"/>
      <c r="D35" s="271"/>
      <c r="E35" s="269"/>
      <c r="F35" s="270"/>
      <c r="G35" s="246" t="s">
        <v>90</v>
      </c>
      <c r="H35" s="247"/>
      <c r="I35" s="205"/>
      <c r="J35" s="206"/>
      <c r="K35" s="205"/>
      <c r="L35" s="206"/>
      <c r="M35" s="248" t="s">
        <v>175</v>
      </c>
      <c r="N35" s="249"/>
      <c r="O35" s="250" t="s">
        <v>90</v>
      </c>
      <c r="P35" s="251"/>
      <c r="Q35" s="251"/>
      <c r="R35" s="247"/>
      <c r="S35" s="276"/>
      <c r="T35" s="241"/>
      <c r="U35" s="277"/>
      <c r="V35" s="27" t="s">
        <v>84</v>
      </c>
      <c r="W35" s="28"/>
      <c r="X35" s="28"/>
      <c r="Y35" s="23"/>
      <c r="Z35" s="63"/>
      <c r="AA35" s="179">
        <f>IF(AA34="","",VLOOKUP(AA34,'【記載例】（ユニット型）シフト記号表'!$C$5:$W$46,21,FALSE))</f>
        <v>2</v>
      </c>
      <c r="AB35" s="180" t="str">
        <f>IF(AB34="","",VLOOKUP(AB34,'【記載例】（ユニット型）シフト記号表'!$C$5:$W$46,21,FALSE))</f>
        <v>-</v>
      </c>
      <c r="AC35" s="180">
        <f>IF(AC34="","",VLOOKUP(AC34,'【記載例】（ユニット型）シフト記号表'!$C$5:$W$46,21,FALSE))</f>
        <v>5.9999999999999991</v>
      </c>
      <c r="AD35" s="180">
        <f>IF(AD34="","",VLOOKUP(AD34,'【記載例】（ユニット型）シフト記号表'!$C$5:$W$46,21,FALSE))</f>
        <v>5.9999999999999991</v>
      </c>
      <c r="AE35" s="180" t="str">
        <f>IF(AE34="","",VLOOKUP(AE34,'【記載例】（ユニット型）シフト記号表'!$C$5:$W$46,21,FALSE))</f>
        <v>-</v>
      </c>
      <c r="AF35" s="180">
        <f>IF(AF34="","",VLOOKUP(AF34,'【記載例】（ユニット型）シフト記号表'!$C$5:$W$46,21,FALSE))</f>
        <v>5.0000000000000009</v>
      </c>
      <c r="AG35" s="181" t="str">
        <f>IF(AG34="","",VLOOKUP(AG34,'【記載例】（ユニット型）シフト記号表'!$C$5:$W$46,21,FALSE))</f>
        <v>-</v>
      </c>
      <c r="AH35" s="179" t="str">
        <f>IF(AH34="","",VLOOKUP(AH34,'【記載例】（ユニット型）シフト記号表'!$C$5:$W$46,21,FALSE))</f>
        <v>-</v>
      </c>
      <c r="AI35" s="180">
        <f>IF(AI34="","",VLOOKUP(AI34,'【記載例】（ユニット型）シフト記号表'!$C$5:$W$46,21,FALSE))</f>
        <v>2</v>
      </c>
      <c r="AJ35" s="180" t="str">
        <f>IF(AJ34="","",VLOOKUP(AJ34,'【記載例】（ユニット型）シフト記号表'!$C$5:$W$46,21,FALSE))</f>
        <v>-</v>
      </c>
      <c r="AK35" s="180">
        <f>IF(AK34="","",VLOOKUP(AK34,'【記載例】（ユニット型）シフト記号表'!$C$5:$W$46,21,FALSE))</f>
        <v>5.9999999999999991</v>
      </c>
      <c r="AL35" s="180">
        <f>IF(AL34="","",VLOOKUP(AL34,'【記載例】（ユニット型）シフト記号表'!$C$5:$W$46,21,FALSE))</f>
        <v>5.9999999999999991</v>
      </c>
      <c r="AM35" s="180" t="str">
        <f>IF(AM34="","",VLOOKUP(AM34,'【記載例】（ユニット型）シフト記号表'!$C$5:$W$46,21,FALSE))</f>
        <v>-</v>
      </c>
      <c r="AN35" s="181">
        <f>IF(AN34="","",VLOOKUP(AN34,'【記載例】（ユニット型）シフト記号表'!$C$5:$W$46,21,FALSE))</f>
        <v>5.0000000000000009</v>
      </c>
      <c r="AO35" s="179">
        <f>IF(AO34="","",VLOOKUP(AO34,'【記載例】（ユニット型）シフト記号表'!$C$5:$W$46,21,FALSE))</f>
        <v>5.0000000000000009</v>
      </c>
      <c r="AP35" s="180" t="str">
        <f>IF(AP34="","",VLOOKUP(AP34,'【記載例】（ユニット型）シフト記号表'!$C$5:$W$46,21,FALSE))</f>
        <v>-</v>
      </c>
      <c r="AQ35" s="180">
        <f>IF(AQ34="","",VLOOKUP(AQ34,'【記載例】（ユニット型）シフト記号表'!$C$5:$W$46,21,FALSE))</f>
        <v>2</v>
      </c>
      <c r="AR35" s="180" t="str">
        <f>IF(AR34="","",VLOOKUP(AR34,'【記載例】（ユニット型）シフト記号表'!$C$5:$W$46,21,FALSE))</f>
        <v>-</v>
      </c>
      <c r="AS35" s="180">
        <f>IF(AS34="","",VLOOKUP(AS34,'【記載例】（ユニット型）シフト記号表'!$C$5:$W$46,21,FALSE))</f>
        <v>5.9999999999999991</v>
      </c>
      <c r="AT35" s="180">
        <f>IF(AT34="","",VLOOKUP(AT34,'【記載例】（ユニット型）シフト記号表'!$C$5:$W$46,21,FALSE))</f>
        <v>5.9999999999999991</v>
      </c>
      <c r="AU35" s="181" t="str">
        <f>IF(AU34="","",VLOOKUP(AU34,'【記載例】（ユニット型）シフト記号表'!$C$5:$W$46,21,FALSE))</f>
        <v>-</v>
      </c>
      <c r="AV35" s="179">
        <f>IF(AV34="","",VLOOKUP(AV34,'【記載例】（ユニット型）シフト記号表'!$C$5:$W$46,21,FALSE))</f>
        <v>5.0000000000000009</v>
      </c>
      <c r="AW35" s="180" t="str">
        <f>IF(AW34="","",VLOOKUP(AW34,'【記載例】（ユニット型）シフト記号表'!$C$5:$W$46,21,FALSE))</f>
        <v>-</v>
      </c>
      <c r="AX35" s="180" t="str">
        <f>IF(AX34="","",VLOOKUP(AX34,'【記載例】（ユニット型）シフト記号表'!$C$5:$W$46,21,FALSE))</f>
        <v>-</v>
      </c>
      <c r="AY35" s="180">
        <f>IF(AY34="","",VLOOKUP(AY34,'【記載例】（ユニット型）シフト記号表'!$C$5:$W$46,21,FALSE))</f>
        <v>2</v>
      </c>
      <c r="AZ35" s="180" t="str">
        <f>IF(AZ34="","",VLOOKUP(AZ34,'【記載例】（ユニット型）シフト記号表'!$C$5:$W$46,21,FALSE))</f>
        <v>-</v>
      </c>
      <c r="BA35" s="180">
        <f>IF(BA34="","",VLOOKUP(BA34,'【記載例】（ユニット型）シフト記号表'!$C$5:$W$46,21,FALSE))</f>
        <v>5.9999999999999991</v>
      </c>
      <c r="BB35" s="181">
        <f>IF(BB34="","",VLOOKUP(BB34,'【記載例】（ユニット型）シフト記号表'!$C$5:$W$46,21,FALSE))</f>
        <v>5.9999999999999991</v>
      </c>
      <c r="BC35" s="179" t="str">
        <f>IF(BC34="","",VLOOKUP(BC34,'【記載例】（ユニット型）シフト記号表'!$C$5:$W$46,21,FALSE))</f>
        <v/>
      </c>
      <c r="BD35" s="180" t="str">
        <f>IF(BD34="","",VLOOKUP(BD34,'【記載例】（ユニット型）シフト記号表'!$C$5:$W$46,21,FALSE))</f>
        <v/>
      </c>
      <c r="BE35" s="182" t="str">
        <f>IF(BE34="","",VLOOKUP(BE34,'【記載例】（ユニット型）シフト記号表'!$C$5:$W$46,21,FALSE))</f>
        <v/>
      </c>
      <c r="BF35" s="252">
        <f>IF($BI$3="計画",SUM(AA35:BB35),IF($BI$3="実績",SUM(AA35:BE35),""))</f>
        <v>76</v>
      </c>
      <c r="BG35" s="253"/>
      <c r="BH35" s="254">
        <f>IF($BI$3="計画",BF35/4,IF($BI$3="実績",(BF35/($BI$7/7)),""))</f>
        <v>19</v>
      </c>
      <c r="BI35" s="255"/>
      <c r="BJ35" s="240"/>
      <c r="BK35" s="241"/>
      <c r="BL35" s="241"/>
      <c r="BM35" s="241"/>
      <c r="BN35" s="242"/>
    </row>
    <row r="36" spans="2:66" ht="20.25" customHeight="1" x14ac:dyDescent="0.4">
      <c r="B36" s="59"/>
      <c r="C36" s="267"/>
      <c r="D36" s="271"/>
      <c r="E36" s="269"/>
      <c r="F36" s="270"/>
      <c r="G36" s="256"/>
      <c r="H36" s="257"/>
      <c r="I36" s="265" t="str">
        <f>G35</f>
        <v>介護支援専門員</v>
      </c>
      <c r="J36" s="257"/>
      <c r="K36" s="265" t="str">
        <f>M35</f>
        <v>B</v>
      </c>
      <c r="L36" s="257"/>
      <c r="M36" s="258"/>
      <c r="N36" s="259"/>
      <c r="O36" s="260"/>
      <c r="P36" s="261"/>
      <c r="Q36" s="261"/>
      <c r="R36" s="262"/>
      <c r="S36" s="278"/>
      <c r="T36" s="244"/>
      <c r="U36" s="279"/>
      <c r="V36" s="29" t="s">
        <v>129</v>
      </c>
      <c r="W36" s="33"/>
      <c r="X36" s="33"/>
      <c r="Y36" s="21"/>
      <c r="Z36" s="64"/>
      <c r="AA36" s="183">
        <f>IF(AA34="","",VLOOKUP(AA34,'【記載例】（ユニット型）シフト記号表'!$C$5:$Y$46,23,FALSE))</f>
        <v>14</v>
      </c>
      <c r="AB36" s="184" t="str">
        <f>IF(AB34="","",VLOOKUP(AB34,'【記載例】（ユニット型）シフト記号表'!$C$5:$Y$46,23,FALSE))</f>
        <v>-</v>
      </c>
      <c r="AC36" s="184">
        <f>IF(AC34="","",VLOOKUP(AC34,'【記載例】（ユニット型）シフト記号表'!$C$5:$Y$46,23,FALSE))</f>
        <v>1.9999999999999991</v>
      </c>
      <c r="AD36" s="184">
        <f>IF(AD34="","",VLOOKUP(AD34,'【記載例】（ユニット型）シフト記号表'!$C$5:$Y$46,23,FALSE))</f>
        <v>1.9999999999999991</v>
      </c>
      <c r="AE36" s="184" t="str">
        <f>IF(AE34="","",VLOOKUP(AE34,'【記載例】（ユニット型）シフト記号表'!$C$5:$Y$46,23,FALSE))</f>
        <v>-</v>
      </c>
      <c r="AF36" s="184">
        <f>IF(AF34="","",VLOOKUP(AF34,'【記載例】（ユニット型）シフト記号表'!$C$5:$Y$46,23,FALSE))</f>
        <v>2.9999999999999991</v>
      </c>
      <c r="AG36" s="185" t="str">
        <f>IF(AG34="","",VLOOKUP(AG34,'【記載例】（ユニット型）シフト記号表'!$C$5:$Y$46,23,FALSE))</f>
        <v>-</v>
      </c>
      <c r="AH36" s="183" t="str">
        <f>IF(AH34="","",VLOOKUP(AH34,'【記載例】（ユニット型）シフト記号表'!$C$5:$Y$46,23,FALSE))</f>
        <v>-</v>
      </c>
      <c r="AI36" s="184">
        <f>IF(AI34="","",VLOOKUP(AI34,'【記載例】（ユニット型）シフト記号表'!$C$5:$Y$46,23,FALSE))</f>
        <v>14</v>
      </c>
      <c r="AJ36" s="184" t="str">
        <f>IF(AJ34="","",VLOOKUP(AJ34,'【記載例】（ユニット型）シフト記号表'!$C$5:$Y$46,23,FALSE))</f>
        <v>-</v>
      </c>
      <c r="AK36" s="184">
        <f>IF(AK34="","",VLOOKUP(AK34,'【記載例】（ユニット型）シフト記号表'!$C$5:$Y$46,23,FALSE))</f>
        <v>1.9999999999999991</v>
      </c>
      <c r="AL36" s="184">
        <f>IF(AL34="","",VLOOKUP(AL34,'【記載例】（ユニット型）シフト記号表'!$C$5:$Y$46,23,FALSE))</f>
        <v>1.9999999999999991</v>
      </c>
      <c r="AM36" s="184" t="str">
        <f>IF(AM34="","",VLOOKUP(AM34,'【記載例】（ユニット型）シフト記号表'!$C$5:$Y$46,23,FALSE))</f>
        <v>-</v>
      </c>
      <c r="AN36" s="185">
        <f>IF(AN34="","",VLOOKUP(AN34,'【記載例】（ユニット型）シフト記号表'!$C$5:$Y$46,23,FALSE))</f>
        <v>2.9999999999999991</v>
      </c>
      <c r="AO36" s="183">
        <f>IF(AO34="","",VLOOKUP(AO34,'【記載例】（ユニット型）シフト記号表'!$C$5:$Y$46,23,FALSE))</f>
        <v>2.9999999999999991</v>
      </c>
      <c r="AP36" s="184" t="str">
        <f>IF(AP34="","",VLOOKUP(AP34,'【記載例】（ユニット型）シフト記号表'!$C$5:$Y$46,23,FALSE))</f>
        <v>-</v>
      </c>
      <c r="AQ36" s="184">
        <f>IF(AQ34="","",VLOOKUP(AQ34,'【記載例】（ユニット型）シフト記号表'!$C$5:$Y$46,23,FALSE))</f>
        <v>14</v>
      </c>
      <c r="AR36" s="184" t="str">
        <f>IF(AR34="","",VLOOKUP(AR34,'【記載例】（ユニット型）シフト記号表'!$C$5:$Y$46,23,FALSE))</f>
        <v>-</v>
      </c>
      <c r="AS36" s="184">
        <f>IF(AS34="","",VLOOKUP(AS34,'【記載例】（ユニット型）シフト記号表'!$C$5:$Y$46,23,FALSE))</f>
        <v>1.9999999999999991</v>
      </c>
      <c r="AT36" s="184">
        <f>IF(AT34="","",VLOOKUP(AT34,'【記載例】（ユニット型）シフト記号表'!$C$5:$Y$46,23,FALSE))</f>
        <v>1.9999999999999991</v>
      </c>
      <c r="AU36" s="185" t="str">
        <f>IF(AU34="","",VLOOKUP(AU34,'【記載例】（ユニット型）シフト記号表'!$C$5:$Y$46,23,FALSE))</f>
        <v>-</v>
      </c>
      <c r="AV36" s="183">
        <f>IF(AV34="","",VLOOKUP(AV34,'【記載例】（ユニット型）シフト記号表'!$C$5:$Y$46,23,FALSE))</f>
        <v>2.9999999999999991</v>
      </c>
      <c r="AW36" s="184" t="str">
        <f>IF(AW34="","",VLOOKUP(AW34,'【記載例】（ユニット型）シフト記号表'!$C$5:$Y$46,23,FALSE))</f>
        <v>-</v>
      </c>
      <c r="AX36" s="184" t="str">
        <f>IF(AX34="","",VLOOKUP(AX34,'【記載例】（ユニット型）シフト記号表'!$C$5:$Y$46,23,FALSE))</f>
        <v>-</v>
      </c>
      <c r="AY36" s="184">
        <f>IF(AY34="","",VLOOKUP(AY34,'【記載例】（ユニット型）シフト記号表'!$C$5:$Y$46,23,FALSE))</f>
        <v>14</v>
      </c>
      <c r="AZ36" s="184" t="str">
        <f>IF(AZ34="","",VLOOKUP(AZ34,'【記載例】（ユニット型）シフト記号表'!$C$5:$Y$46,23,FALSE))</f>
        <v>-</v>
      </c>
      <c r="BA36" s="184">
        <f>IF(BA34="","",VLOOKUP(BA34,'【記載例】（ユニット型）シフト記号表'!$C$5:$Y$46,23,FALSE))</f>
        <v>1.9999999999999991</v>
      </c>
      <c r="BB36" s="185">
        <f>IF(BB34="","",VLOOKUP(BB34,'【記載例】（ユニット型）シフト記号表'!$C$5:$Y$46,23,FALSE))</f>
        <v>1.9999999999999991</v>
      </c>
      <c r="BC36" s="183" t="str">
        <f>IF(BC34="","",VLOOKUP(BC34,'【記載例】（ユニット型）シフト記号表'!$C$5:$Y$46,23,FALSE))</f>
        <v/>
      </c>
      <c r="BD36" s="184" t="str">
        <f>IF(BD34="","",VLOOKUP(BD34,'【記載例】（ユニット型）シフト記号表'!$C$5:$Y$46,23,FALSE))</f>
        <v/>
      </c>
      <c r="BE36" s="186" t="str">
        <f>IF(BE34="","",VLOOKUP(BE34,'【記載例】（ユニット型）シフト記号表'!$C$5:$Y$46,23,FALSE))</f>
        <v/>
      </c>
      <c r="BF36" s="263">
        <f>IF($BI$3="計画",SUM(AA36:BB36),IF($BI$3="実績",SUM(AA36:BE36),""))</f>
        <v>84</v>
      </c>
      <c r="BG36" s="264"/>
      <c r="BH36" s="284">
        <f>IF($BI$3="計画",BF36/4,IF($BI$3="実績",(BF36/($BI$7/7)),""))</f>
        <v>21</v>
      </c>
      <c r="BI36" s="285"/>
      <c r="BJ36" s="243"/>
      <c r="BK36" s="244"/>
      <c r="BL36" s="244"/>
      <c r="BM36" s="244"/>
      <c r="BN36" s="245"/>
    </row>
    <row r="37" spans="2:66" ht="20.25" customHeight="1" x14ac:dyDescent="0.4">
      <c r="B37" s="60"/>
      <c r="C37" s="266"/>
      <c r="D37" s="268"/>
      <c r="E37" s="269"/>
      <c r="F37" s="270"/>
      <c r="G37" s="246"/>
      <c r="H37" s="247"/>
      <c r="I37" s="205"/>
      <c r="J37" s="206"/>
      <c r="K37" s="205"/>
      <c r="L37" s="206"/>
      <c r="M37" s="272"/>
      <c r="N37" s="273"/>
      <c r="O37" s="250"/>
      <c r="P37" s="251"/>
      <c r="Q37" s="251"/>
      <c r="R37" s="247"/>
      <c r="S37" s="274" t="s">
        <v>205</v>
      </c>
      <c r="T37" s="238"/>
      <c r="U37" s="275"/>
      <c r="V37" s="25" t="s">
        <v>18</v>
      </c>
      <c r="W37" s="31"/>
      <c r="X37" s="31"/>
      <c r="Y37" s="19"/>
      <c r="Z37" s="65"/>
      <c r="AA37" s="209" t="s">
        <v>55</v>
      </c>
      <c r="AB37" s="210" t="s">
        <v>55</v>
      </c>
      <c r="AC37" s="210" t="s">
        <v>55</v>
      </c>
      <c r="AD37" s="210" t="s">
        <v>44</v>
      </c>
      <c r="AE37" s="210" t="s">
        <v>44</v>
      </c>
      <c r="AF37" s="210" t="s">
        <v>55</v>
      </c>
      <c r="AG37" s="211" t="s">
        <v>55</v>
      </c>
      <c r="AH37" s="209" t="s">
        <v>55</v>
      </c>
      <c r="AI37" s="210" t="s">
        <v>55</v>
      </c>
      <c r="AJ37" s="210" t="s">
        <v>55</v>
      </c>
      <c r="AK37" s="210" t="s">
        <v>44</v>
      </c>
      <c r="AL37" s="210" t="s">
        <v>44</v>
      </c>
      <c r="AM37" s="210" t="s">
        <v>55</v>
      </c>
      <c r="AN37" s="211" t="s">
        <v>55</v>
      </c>
      <c r="AO37" s="209" t="s">
        <v>55</v>
      </c>
      <c r="AP37" s="210" t="s">
        <v>55</v>
      </c>
      <c r="AQ37" s="210" t="s">
        <v>55</v>
      </c>
      <c r="AR37" s="210" t="s">
        <v>44</v>
      </c>
      <c r="AS37" s="210" t="s">
        <v>44</v>
      </c>
      <c r="AT37" s="210" t="s">
        <v>55</v>
      </c>
      <c r="AU37" s="211" t="s">
        <v>55</v>
      </c>
      <c r="AV37" s="209" t="s">
        <v>55</v>
      </c>
      <c r="AW37" s="210" t="s">
        <v>55</v>
      </c>
      <c r="AX37" s="210" t="s">
        <v>55</v>
      </c>
      <c r="AY37" s="210" t="s">
        <v>44</v>
      </c>
      <c r="AZ37" s="210" t="s">
        <v>44</v>
      </c>
      <c r="BA37" s="210" t="s">
        <v>55</v>
      </c>
      <c r="BB37" s="211" t="s">
        <v>55</v>
      </c>
      <c r="BC37" s="209"/>
      <c r="BD37" s="210"/>
      <c r="BE37" s="212"/>
      <c r="BF37" s="280"/>
      <c r="BG37" s="281"/>
      <c r="BH37" s="282"/>
      <c r="BI37" s="283"/>
      <c r="BJ37" s="237" t="s">
        <v>327</v>
      </c>
      <c r="BK37" s="238"/>
      <c r="BL37" s="238"/>
      <c r="BM37" s="238"/>
      <c r="BN37" s="239"/>
    </row>
    <row r="38" spans="2:66" ht="20.25" customHeight="1" x14ac:dyDescent="0.4">
      <c r="B38" s="58">
        <f>B35+1</f>
        <v>7</v>
      </c>
      <c r="C38" s="267"/>
      <c r="D38" s="271"/>
      <c r="E38" s="269"/>
      <c r="F38" s="270"/>
      <c r="G38" s="246" t="s">
        <v>137</v>
      </c>
      <c r="H38" s="247"/>
      <c r="I38" s="205"/>
      <c r="J38" s="206"/>
      <c r="K38" s="205"/>
      <c r="L38" s="206"/>
      <c r="M38" s="248" t="s">
        <v>175</v>
      </c>
      <c r="N38" s="249"/>
      <c r="O38" s="250" t="s">
        <v>146</v>
      </c>
      <c r="P38" s="251"/>
      <c r="Q38" s="251"/>
      <c r="R38" s="247"/>
      <c r="S38" s="276"/>
      <c r="T38" s="241"/>
      <c r="U38" s="277"/>
      <c r="V38" s="27" t="s">
        <v>84</v>
      </c>
      <c r="W38" s="28"/>
      <c r="X38" s="28"/>
      <c r="Y38" s="23"/>
      <c r="Z38" s="63"/>
      <c r="AA38" s="179">
        <f>IF(AA37="","",VLOOKUP(AA37,'【記載例】（ユニット型）シフト記号表'!$C$5:$W$46,21,FALSE))</f>
        <v>3.9999999999999991</v>
      </c>
      <c r="AB38" s="180">
        <f>IF(AB37="","",VLOOKUP(AB37,'【記載例】（ユニット型）シフト記号表'!$C$5:$W$46,21,FALSE))</f>
        <v>3.9999999999999991</v>
      </c>
      <c r="AC38" s="180">
        <f>IF(AC37="","",VLOOKUP(AC37,'【記載例】（ユニット型）シフト記号表'!$C$5:$W$46,21,FALSE))</f>
        <v>3.9999999999999991</v>
      </c>
      <c r="AD38" s="180" t="str">
        <f>IF(AD37="","",VLOOKUP(AD37,'【記載例】（ユニット型）シフト記号表'!$C$5:$W$46,21,FALSE))</f>
        <v>-</v>
      </c>
      <c r="AE38" s="180" t="str">
        <f>IF(AE37="","",VLOOKUP(AE37,'【記載例】（ユニット型）シフト記号表'!$C$5:$W$46,21,FALSE))</f>
        <v>-</v>
      </c>
      <c r="AF38" s="180">
        <f>IF(AF37="","",VLOOKUP(AF37,'【記載例】（ユニット型）シフト記号表'!$C$5:$W$46,21,FALSE))</f>
        <v>3.9999999999999991</v>
      </c>
      <c r="AG38" s="181">
        <f>IF(AG37="","",VLOOKUP(AG37,'【記載例】（ユニット型）シフト記号表'!$C$5:$W$46,21,FALSE))</f>
        <v>3.9999999999999991</v>
      </c>
      <c r="AH38" s="179">
        <f>IF(AH37="","",VLOOKUP(AH37,'【記載例】（ユニット型）シフト記号表'!$C$5:$W$46,21,FALSE))</f>
        <v>3.9999999999999991</v>
      </c>
      <c r="AI38" s="180">
        <f>IF(AI37="","",VLOOKUP(AI37,'【記載例】（ユニット型）シフト記号表'!$C$5:$W$46,21,FALSE))</f>
        <v>3.9999999999999991</v>
      </c>
      <c r="AJ38" s="180">
        <f>IF(AJ37="","",VLOOKUP(AJ37,'【記載例】（ユニット型）シフト記号表'!$C$5:$W$46,21,FALSE))</f>
        <v>3.9999999999999991</v>
      </c>
      <c r="AK38" s="180" t="str">
        <f>IF(AK37="","",VLOOKUP(AK37,'【記載例】（ユニット型）シフト記号表'!$C$5:$W$46,21,FALSE))</f>
        <v>-</v>
      </c>
      <c r="AL38" s="180" t="str">
        <f>IF(AL37="","",VLOOKUP(AL37,'【記載例】（ユニット型）シフト記号表'!$C$5:$W$46,21,FALSE))</f>
        <v>-</v>
      </c>
      <c r="AM38" s="180">
        <f>IF(AM37="","",VLOOKUP(AM37,'【記載例】（ユニット型）シフト記号表'!$C$5:$W$46,21,FALSE))</f>
        <v>3.9999999999999991</v>
      </c>
      <c r="AN38" s="181">
        <f>IF(AN37="","",VLOOKUP(AN37,'【記載例】（ユニット型）シフト記号表'!$C$5:$W$46,21,FALSE))</f>
        <v>3.9999999999999991</v>
      </c>
      <c r="AO38" s="179">
        <f>IF(AO37="","",VLOOKUP(AO37,'【記載例】（ユニット型）シフト記号表'!$C$5:$W$46,21,FALSE))</f>
        <v>3.9999999999999991</v>
      </c>
      <c r="AP38" s="180">
        <f>IF(AP37="","",VLOOKUP(AP37,'【記載例】（ユニット型）シフト記号表'!$C$5:$W$46,21,FALSE))</f>
        <v>3.9999999999999991</v>
      </c>
      <c r="AQ38" s="180">
        <f>IF(AQ37="","",VLOOKUP(AQ37,'【記載例】（ユニット型）シフト記号表'!$C$5:$W$46,21,FALSE))</f>
        <v>3.9999999999999991</v>
      </c>
      <c r="AR38" s="180" t="str">
        <f>IF(AR37="","",VLOOKUP(AR37,'【記載例】（ユニット型）シフト記号表'!$C$5:$W$46,21,FALSE))</f>
        <v>-</v>
      </c>
      <c r="AS38" s="180" t="str">
        <f>IF(AS37="","",VLOOKUP(AS37,'【記載例】（ユニット型）シフト記号表'!$C$5:$W$46,21,FALSE))</f>
        <v>-</v>
      </c>
      <c r="AT38" s="180">
        <f>IF(AT37="","",VLOOKUP(AT37,'【記載例】（ユニット型）シフト記号表'!$C$5:$W$46,21,FALSE))</f>
        <v>3.9999999999999991</v>
      </c>
      <c r="AU38" s="181">
        <f>IF(AU37="","",VLOOKUP(AU37,'【記載例】（ユニット型）シフト記号表'!$C$5:$W$46,21,FALSE))</f>
        <v>3.9999999999999991</v>
      </c>
      <c r="AV38" s="179">
        <f>IF(AV37="","",VLOOKUP(AV37,'【記載例】（ユニット型）シフト記号表'!$C$5:$W$46,21,FALSE))</f>
        <v>3.9999999999999991</v>
      </c>
      <c r="AW38" s="180">
        <f>IF(AW37="","",VLOOKUP(AW37,'【記載例】（ユニット型）シフト記号表'!$C$5:$W$46,21,FALSE))</f>
        <v>3.9999999999999991</v>
      </c>
      <c r="AX38" s="180">
        <f>IF(AX37="","",VLOOKUP(AX37,'【記載例】（ユニット型）シフト記号表'!$C$5:$W$46,21,FALSE))</f>
        <v>3.9999999999999991</v>
      </c>
      <c r="AY38" s="180" t="str">
        <f>IF(AY37="","",VLOOKUP(AY37,'【記載例】（ユニット型）シフト記号表'!$C$5:$W$46,21,FALSE))</f>
        <v>-</v>
      </c>
      <c r="AZ38" s="180" t="str">
        <f>IF(AZ37="","",VLOOKUP(AZ37,'【記載例】（ユニット型）シフト記号表'!$C$5:$W$46,21,FALSE))</f>
        <v>-</v>
      </c>
      <c r="BA38" s="180">
        <f>IF(BA37="","",VLOOKUP(BA37,'【記載例】（ユニット型）シフト記号表'!$C$5:$W$46,21,FALSE))</f>
        <v>3.9999999999999991</v>
      </c>
      <c r="BB38" s="181">
        <f>IF(BB37="","",VLOOKUP(BB37,'【記載例】（ユニット型）シフト記号表'!$C$5:$W$46,21,FALSE))</f>
        <v>3.9999999999999991</v>
      </c>
      <c r="BC38" s="179" t="str">
        <f>IF(BC37="","",VLOOKUP(BC37,'【記載例】（ユニット型）シフト記号表'!$C$5:$W$46,21,FALSE))</f>
        <v/>
      </c>
      <c r="BD38" s="180" t="str">
        <f>IF(BD37="","",VLOOKUP(BD37,'【記載例】（ユニット型）シフト記号表'!$C$5:$W$46,21,FALSE))</f>
        <v/>
      </c>
      <c r="BE38" s="182" t="str">
        <f>IF(BE37="","",VLOOKUP(BE37,'【記載例】（ユニット型）シフト記号表'!$C$5:$W$46,21,FALSE))</f>
        <v/>
      </c>
      <c r="BF38" s="252">
        <f>IF($BI$3="計画",SUM(AA38:BB38),IF($BI$3="実績",SUM(AA38:BE38),""))</f>
        <v>79.999999999999986</v>
      </c>
      <c r="BG38" s="253"/>
      <c r="BH38" s="254">
        <f>IF($BI$3="計画",BF38/4,IF($BI$3="実績",(BF38/($BI$7/7)),""))</f>
        <v>19.999999999999996</v>
      </c>
      <c r="BI38" s="255"/>
      <c r="BJ38" s="240"/>
      <c r="BK38" s="241"/>
      <c r="BL38" s="241"/>
      <c r="BM38" s="241"/>
      <c r="BN38" s="242"/>
    </row>
    <row r="39" spans="2:66" ht="20.25" customHeight="1" x14ac:dyDescent="0.4">
      <c r="B39" s="59"/>
      <c r="C39" s="267"/>
      <c r="D39" s="271"/>
      <c r="E39" s="269"/>
      <c r="F39" s="270"/>
      <c r="G39" s="256"/>
      <c r="H39" s="257"/>
      <c r="I39" s="265" t="str">
        <f>G38</f>
        <v>看護職員</v>
      </c>
      <c r="J39" s="257"/>
      <c r="K39" s="265" t="str">
        <f>M38</f>
        <v>B</v>
      </c>
      <c r="L39" s="257"/>
      <c r="M39" s="258"/>
      <c r="N39" s="259"/>
      <c r="O39" s="260"/>
      <c r="P39" s="261"/>
      <c r="Q39" s="261"/>
      <c r="R39" s="262"/>
      <c r="S39" s="278"/>
      <c r="T39" s="244"/>
      <c r="U39" s="279"/>
      <c r="V39" s="29" t="s">
        <v>129</v>
      </c>
      <c r="W39" s="32"/>
      <c r="X39" s="32"/>
      <c r="Y39" s="20"/>
      <c r="Z39" s="66"/>
      <c r="AA39" s="183" t="str">
        <f>IF(AA37="","",VLOOKUP(AA37,'【記載例】（ユニット型）シフト記号表'!$C$5:$Y$46,23,FALSE))</f>
        <v>-</v>
      </c>
      <c r="AB39" s="184" t="str">
        <f>IF(AB37="","",VLOOKUP(AB37,'【記載例】（ユニット型）シフト記号表'!$C$5:$Y$46,23,FALSE))</f>
        <v>-</v>
      </c>
      <c r="AC39" s="184" t="str">
        <f>IF(AC37="","",VLOOKUP(AC37,'【記載例】（ユニット型）シフト記号表'!$C$5:$Y$46,23,FALSE))</f>
        <v>-</v>
      </c>
      <c r="AD39" s="184" t="str">
        <f>IF(AD37="","",VLOOKUP(AD37,'【記載例】（ユニット型）シフト記号表'!$C$5:$Y$46,23,FALSE))</f>
        <v>-</v>
      </c>
      <c r="AE39" s="184" t="str">
        <f>IF(AE37="","",VLOOKUP(AE37,'【記載例】（ユニット型）シフト記号表'!$C$5:$Y$46,23,FALSE))</f>
        <v>-</v>
      </c>
      <c r="AF39" s="184" t="str">
        <f>IF(AF37="","",VLOOKUP(AF37,'【記載例】（ユニット型）シフト記号表'!$C$5:$Y$46,23,FALSE))</f>
        <v>-</v>
      </c>
      <c r="AG39" s="185" t="str">
        <f>IF(AG37="","",VLOOKUP(AG37,'【記載例】（ユニット型）シフト記号表'!$C$5:$Y$46,23,FALSE))</f>
        <v>-</v>
      </c>
      <c r="AH39" s="183" t="str">
        <f>IF(AH37="","",VLOOKUP(AH37,'【記載例】（ユニット型）シフト記号表'!$C$5:$Y$46,23,FALSE))</f>
        <v>-</v>
      </c>
      <c r="AI39" s="184" t="str">
        <f>IF(AI37="","",VLOOKUP(AI37,'【記載例】（ユニット型）シフト記号表'!$C$5:$Y$46,23,FALSE))</f>
        <v>-</v>
      </c>
      <c r="AJ39" s="184" t="str">
        <f>IF(AJ37="","",VLOOKUP(AJ37,'【記載例】（ユニット型）シフト記号表'!$C$5:$Y$46,23,FALSE))</f>
        <v>-</v>
      </c>
      <c r="AK39" s="184" t="str">
        <f>IF(AK37="","",VLOOKUP(AK37,'【記載例】（ユニット型）シフト記号表'!$C$5:$Y$46,23,FALSE))</f>
        <v>-</v>
      </c>
      <c r="AL39" s="184" t="str">
        <f>IF(AL37="","",VLOOKUP(AL37,'【記載例】（ユニット型）シフト記号表'!$C$5:$Y$46,23,FALSE))</f>
        <v>-</v>
      </c>
      <c r="AM39" s="184" t="str">
        <f>IF(AM37="","",VLOOKUP(AM37,'【記載例】（ユニット型）シフト記号表'!$C$5:$Y$46,23,FALSE))</f>
        <v>-</v>
      </c>
      <c r="AN39" s="185" t="str">
        <f>IF(AN37="","",VLOOKUP(AN37,'【記載例】（ユニット型）シフト記号表'!$C$5:$Y$46,23,FALSE))</f>
        <v>-</v>
      </c>
      <c r="AO39" s="183" t="str">
        <f>IF(AO37="","",VLOOKUP(AO37,'【記載例】（ユニット型）シフト記号表'!$C$5:$Y$46,23,FALSE))</f>
        <v>-</v>
      </c>
      <c r="AP39" s="184" t="str">
        <f>IF(AP37="","",VLOOKUP(AP37,'【記載例】（ユニット型）シフト記号表'!$C$5:$Y$46,23,FALSE))</f>
        <v>-</v>
      </c>
      <c r="AQ39" s="184" t="str">
        <f>IF(AQ37="","",VLOOKUP(AQ37,'【記載例】（ユニット型）シフト記号表'!$C$5:$Y$46,23,FALSE))</f>
        <v>-</v>
      </c>
      <c r="AR39" s="184" t="str">
        <f>IF(AR37="","",VLOOKUP(AR37,'【記載例】（ユニット型）シフト記号表'!$C$5:$Y$46,23,FALSE))</f>
        <v>-</v>
      </c>
      <c r="AS39" s="184" t="str">
        <f>IF(AS37="","",VLOOKUP(AS37,'【記載例】（ユニット型）シフト記号表'!$C$5:$Y$46,23,FALSE))</f>
        <v>-</v>
      </c>
      <c r="AT39" s="184" t="str">
        <f>IF(AT37="","",VLOOKUP(AT37,'【記載例】（ユニット型）シフト記号表'!$C$5:$Y$46,23,FALSE))</f>
        <v>-</v>
      </c>
      <c r="AU39" s="185" t="str">
        <f>IF(AU37="","",VLOOKUP(AU37,'【記載例】（ユニット型）シフト記号表'!$C$5:$Y$46,23,FALSE))</f>
        <v>-</v>
      </c>
      <c r="AV39" s="183" t="str">
        <f>IF(AV37="","",VLOOKUP(AV37,'【記載例】（ユニット型）シフト記号表'!$C$5:$Y$46,23,FALSE))</f>
        <v>-</v>
      </c>
      <c r="AW39" s="184" t="str">
        <f>IF(AW37="","",VLOOKUP(AW37,'【記載例】（ユニット型）シフト記号表'!$C$5:$Y$46,23,FALSE))</f>
        <v>-</v>
      </c>
      <c r="AX39" s="184" t="str">
        <f>IF(AX37="","",VLOOKUP(AX37,'【記載例】（ユニット型）シフト記号表'!$C$5:$Y$46,23,FALSE))</f>
        <v>-</v>
      </c>
      <c r="AY39" s="184" t="str">
        <f>IF(AY37="","",VLOOKUP(AY37,'【記載例】（ユニット型）シフト記号表'!$C$5:$Y$46,23,FALSE))</f>
        <v>-</v>
      </c>
      <c r="AZ39" s="184" t="str">
        <f>IF(AZ37="","",VLOOKUP(AZ37,'【記載例】（ユニット型）シフト記号表'!$C$5:$Y$46,23,FALSE))</f>
        <v>-</v>
      </c>
      <c r="BA39" s="184" t="str">
        <f>IF(BA37="","",VLOOKUP(BA37,'【記載例】（ユニット型）シフト記号表'!$C$5:$Y$46,23,FALSE))</f>
        <v>-</v>
      </c>
      <c r="BB39" s="185" t="str">
        <f>IF(BB37="","",VLOOKUP(BB37,'【記載例】（ユニット型）シフト記号表'!$C$5:$Y$46,23,FALSE))</f>
        <v>-</v>
      </c>
      <c r="BC39" s="183" t="str">
        <f>IF(BC37="","",VLOOKUP(BC37,'【記載例】（ユニット型）シフト記号表'!$C$5:$Y$46,23,FALSE))</f>
        <v/>
      </c>
      <c r="BD39" s="184" t="str">
        <f>IF(BD37="","",VLOOKUP(BD37,'【記載例】（ユニット型）シフト記号表'!$C$5:$Y$46,23,FALSE))</f>
        <v/>
      </c>
      <c r="BE39" s="186" t="str">
        <f>IF(BE37="","",VLOOKUP(BE37,'【記載例】（ユニット型）シフト記号表'!$C$5:$Y$46,23,FALSE))</f>
        <v/>
      </c>
      <c r="BF39" s="263">
        <f>IF($BI$3="計画",SUM(AA39:BB39),IF($BI$3="実績",SUM(AA39:BE39),""))</f>
        <v>0</v>
      </c>
      <c r="BG39" s="264"/>
      <c r="BH39" s="284">
        <f>IF($BI$3="計画",BF39/4,IF($BI$3="実績",(BF39/($BI$7/7)),""))</f>
        <v>0</v>
      </c>
      <c r="BI39" s="285"/>
      <c r="BJ39" s="243"/>
      <c r="BK39" s="244"/>
      <c r="BL39" s="244"/>
      <c r="BM39" s="244"/>
      <c r="BN39" s="245"/>
    </row>
    <row r="40" spans="2:66" ht="20.25" customHeight="1" x14ac:dyDescent="0.4">
      <c r="B40" s="60"/>
      <c r="C40" s="266"/>
      <c r="D40" s="268"/>
      <c r="E40" s="269"/>
      <c r="F40" s="270"/>
      <c r="G40" s="246"/>
      <c r="H40" s="247"/>
      <c r="I40" s="205"/>
      <c r="J40" s="206"/>
      <c r="K40" s="205"/>
      <c r="L40" s="206"/>
      <c r="M40" s="272"/>
      <c r="N40" s="273"/>
      <c r="O40" s="250"/>
      <c r="P40" s="251"/>
      <c r="Q40" s="251"/>
      <c r="R40" s="247"/>
      <c r="S40" s="274" t="s">
        <v>207</v>
      </c>
      <c r="T40" s="238"/>
      <c r="U40" s="275"/>
      <c r="V40" s="25" t="s">
        <v>18</v>
      </c>
      <c r="W40" s="31"/>
      <c r="X40" s="31"/>
      <c r="Y40" s="19"/>
      <c r="Z40" s="65"/>
      <c r="AA40" s="209" t="s">
        <v>44</v>
      </c>
      <c r="AB40" s="210" t="s">
        <v>44</v>
      </c>
      <c r="AC40" s="210" t="s">
        <v>52</v>
      </c>
      <c r="AD40" s="210" t="s">
        <v>52</v>
      </c>
      <c r="AE40" s="210" t="s">
        <v>52</v>
      </c>
      <c r="AF40" s="210" t="s">
        <v>52</v>
      </c>
      <c r="AG40" s="211" t="s">
        <v>52</v>
      </c>
      <c r="AH40" s="209" t="s">
        <v>44</v>
      </c>
      <c r="AI40" s="210" t="s">
        <v>44</v>
      </c>
      <c r="AJ40" s="210" t="s">
        <v>52</v>
      </c>
      <c r="AK40" s="210" t="s">
        <v>52</v>
      </c>
      <c r="AL40" s="210" t="s">
        <v>52</v>
      </c>
      <c r="AM40" s="210" t="s">
        <v>52</v>
      </c>
      <c r="AN40" s="211" t="s">
        <v>52</v>
      </c>
      <c r="AO40" s="209" t="s">
        <v>44</v>
      </c>
      <c r="AP40" s="210" t="s">
        <v>44</v>
      </c>
      <c r="AQ40" s="210" t="s">
        <v>52</v>
      </c>
      <c r="AR40" s="210" t="s">
        <v>52</v>
      </c>
      <c r="AS40" s="210" t="s">
        <v>52</v>
      </c>
      <c r="AT40" s="210" t="s">
        <v>52</v>
      </c>
      <c r="AU40" s="211" t="s">
        <v>52</v>
      </c>
      <c r="AV40" s="209" t="s">
        <v>44</v>
      </c>
      <c r="AW40" s="210" t="s">
        <v>44</v>
      </c>
      <c r="AX40" s="210" t="s">
        <v>52</v>
      </c>
      <c r="AY40" s="210" t="s">
        <v>52</v>
      </c>
      <c r="AZ40" s="210" t="s">
        <v>52</v>
      </c>
      <c r="BA40" s="210" t="s">
        <v>52</v>
      </c>
      <c r="BB40" s="211" t="s">
        <v>52</v>
      </c>
      <c r="BC40" s="209"/>
      <c r="BD40" s="210"/>
      <c r="BE40" s="212"/>
      <c r="BF40" s="280"/>
      <c r="BG40" s="281"/>
      <c r="BH40" s="282"/>
      <c r="BI40" s="283"/>
      <c r="BJ40" s="237"/>
      <c r="BK40" s="238"/>
      <c r="BL40" s="238"/>
      <c r="BM40" s="238"/>
      <c r="BN40" s="239"/>
    </row>
    <row r="41" spans="2:66" ht="20.25" customHeight="1" x14ac:dyDescent="0.4">
      <c r="B41" s="58">
        <f>B38+1</f>
        <v>8</v>
      </c>
      <c r="C41" s="267"/>
      <c r="D41" s="271"/>
      <c r="E41" s="269"/>
      <c r="F41" s="270"/>
      <c r="G41" s="246" t="s">
        <v>137</v>
      </c>
      <c r="H41" s="247"/>
      <c r="I41" s="205"/>
      <c r="J41" s="206"/>
      <c r="K41" s="205"/>
      <c r="L41" s="206"/>
      <c r="M41" s="248" t="s">
        <v>112</v>
      </c>
      <c r="N41" s="249"/>
      <c r="O41" s="250" t="s">
        <v>146</v>
      </c>
      <c r="P41" s="251"/>
      <c r="Q41" s="251"/>
      <c r="R41" s="247"/>
      <c r="S41" s="276"/>
      <c r="T41" s="241"/>
      <c r="U41" s="277"/>
      <c r="V41" s="27" t="s">
        <v>84</v>
      </c>
      <c r="W41" s="28"/>
      <c r="X41" s="28"/>
      <c r="Y41" s="23"/>
      <c r="Z41" s="63"/>
      <c r="AA41" s="179" t="str">
        <f>IF(AA40="","",VLOOKUP(AA40,'【記載例】（ユニット型）シフト記号表'!$C$5:$W$46,21,FALSE))</f>
        <v>-</v>
      </c>
      <c r="AB41" s="180" t="str">
        <f>IF(AB40="","",VLOOKUP(AB40,'【記載例】（ユニット型）シフト記号表'!$C$5:$W$46,21,FALSE))</f>
        <v>-</v>
      </c>
      <c r="AC41" s="180">
        <f>IF(AC40="","",VLOOKUP(AC40,'【記載例】（ユニット型）シフト記号表'!$C$5:$W$46,21,FALSE))</f>
        <v>7</v>
      </c>
      <c r="AD41" s="180">
        <f>IF(AD40="","",VLOOKUP(AD40,'【記載例】（ユニット型）シフト記号表'!$C$5:$W$46,21,FALSE))</f>
        <v>7</v>
      </c>
      <c r="AE41" s="180">
        <f>IF(AE40="","",VLOOKUP(AE40,'【記載例】（ユニット型）シフト記号表'!$C$5:$W$46,21,FALSE))</f>
        <v>7</v>
      </c>
      <c r="AF41" s="180">
        <f>IF(AF40="","",VLOOKUP(AF40,'【記載例】（ユニット型）シフト記号表'!$C$5:$W$46,21,FALSE))</f>
        <v>7</v>
      </c>
      <c r="AG41" s="181">
        <f>IF(AG40="","",VLOOKUP(AG40,'【記載例】（ユニット型）シフト記号表'!$C$5:$W$46,21,FALSE))</f>
        <v>7</v>
      </c>
      <c r="AH41" s="179" t="str">
        <f>IF(AH40="","",VLOOKUP(AH40,'【記載例】（ユニット型）シフト記号表'!$C$5:$W$46,21,FALSE))</f>
        <v>-</v>
      </c>
      <c r="AI41" s="180" t="str">
        <f>IF(AI40="","",VLOOKUP(AI40,'【記載例】（ユニット型）シフト記号表'!$C$5:$W$46,21,FALSE))</f>
        <v>-</v>
      </c>
      <c r="AJ41" s="180">
        <f>IF(AJ40="","",VLOOKUP(AJ40,'【記載例】（ユニット型）シフト記号表'!$C$5:$W$46,21,FALSE))</f>
        <v>7</v>
      </c>
      <c r="AK41" s="180">
        <f>IF(AK40="","",VLOOKUP(AK40,'【記載例】（ユニット型）シフト記号表'!$C$5:$W$46,21,FALSE))</f>
        <v>7</v>
      </c>
      <c r="AL41" s="180">
        <f>IF(AL40="","",VLOOKUP(AL40,'【記載例】（ユニット型）シフト記号表'!$C$5:$W$46,21,FALSE))</f>
        <v>7</v>
      </c>
      <c r="AM41" s="180">
        <f>IF(AM40="","",VLOOKUP(AM40,'【記載例】（ユニット型）シフト記号表'!$C$5:$W$46,21,FALSE))</f>
        <v>7</v>
      </c>
      <c r="AN41" s="181">
        <f>IF(AN40="","",VLOOKUP(AN40,'【記載例】（ユニット型）シフト記号表'!$C$5:$W$46,21,FALSE))</f>
        <v>7</v>
      </c>
      <c r="AO41" s="179" t="str">
        <f>IF(AO40="","",VLOOKUP(AO40,'【記載例】（ユニット型）シフト記号表'!$C$5:$W$46,21,FALSE))</f>
        <v>-</v>
      </c>
      <c r="AP41" s="180" t="str">
        <f>IF(AP40="","",VLOOKUP(AP40,'【記載例】（ユニット型）シフト記号表'!$C$5:$W$46,21,FALSE))</f>
        <v>-</v>
      </c>
      <c r="AQ41" s="180">
        <f>IF(AQ40="","",VLOOKUP(AQ40,'【記載例】（ユニット型）シフト記号表'!$C$5:$W$46,21,FALSE))</f>
        <v>7</v>
      </c>
      <c r="AR41" s="180">
        <f>IF(AR40="","",VLOOKUP(AR40,'【記載例】（ユニット型）シフト記号表'!$C$5:$W$46,21,FALSE))</f>
        <v>7</v>
      </c>
      <c r="AS41" s="180">
        <f>IF(AS40="","",VLOOKUP(AS40,'【記載例】（ユニット型）シフト記号表'!$C$5:$W$46,21,FALSE))</f>
        <v>7</v>
      </c>
      <c r="AT41" s="180">
        <f>IF(AT40="","",VLOOKUP(AT40,'【記載例】（ユニット型）シフト記号表'!$C$5:$W$46,21,FALSE))</f>
        <v>7</v>
      </c>
      <c r="AU41" s="181">
        <f>IF(AU40="","",VLOOKUP(AU40,'【記載例】（ユニット型）シフト記号表'!$C$5:$W$46,21,FALSE))</f>
        <v>7</v>
      </c>
      <c r="AV41" s="179" t="str">
        <f>IF(AV40="","",VLOOKUP(AV40,'【記載例】（ユニット型）シフト記号表'!$C$5:$W$46,21,FALSE))</f>
        <v>-</v>
      </c>
      <c r="AW41" s="180" t="str">
        <f>IF(AW40="","",VLOOKUP(AW40,'【記載例】（ユニット型）シフト記号表'!$C$5:$W$46,21,FALSE))</f>
        <v>-</v>
      </c>
      <c r="AX41" s="180">
        <f>IF(AX40="","",VLOOKUP(AX40,'【記載例】（ユニット型）シフト記号表'!$C$5:$W$46,21,FALSE))</f>
        <v>7</v>
      </c>
      <c r="AY41" s="180">
        <f>IF(AY40="","",VLOOKUP(AY40,'【記載例】（ユニット型）シフト記号表'!$C$5:$W$46,21,FALSE))</f>
        <v>7</v>
      </c>
      <c r="AZ41" s="180">
        <f>IF(AZ40="","",VLOOKUP(AZ40,'【記載例】（ユニット型）シフト記号表'!$C$5:$W$46,21,FALSE))</f>
        <v>7</v>
      </c>
      <c r="BA41" s="180">
        <f>IF(BA40="","",VLOOKUP(BA40,'【記載例】（ユニット型）シフト記号表'!$C$5:$W$46,21,FALSE))</f>
        <v>7</v>
      </c>
      <c r="BB41" s="181">
        <f>IF(BB40="","",VLOOKUP(BB40,'【記載例】（ユニット型）シフト記号表'!$C$5:$W$46,21,FALSE))</f>
        <v>7</v>
      </c>
      <c r="BC41" s="179" t="str">
        <f>IF(BC40="","",VLOOKUP(BC40,'【記載例】（ユニット型）シフト記号表'!$C$5:$W$46,21,FALSE))</f>
        <v/>
      </c>
      <c r="BD41" s="180" t="str">
        <f>IF(BD40="","",VLOOKUP(BD40,'【記載例】（ユニット型）シフト記号表'!$C$5:$W$46,21,FALSE))</f>
        <v/>
      </c>
      <c r="BE41" s="182" t="str">
        <f>IF(BE40="","",VLOOKUP(BE40,'【記載例】（ユニット型）シフト記号表'!$C$5:$W$46,21,FALSE))</f>
        <v/>
      </c>
      <c r="BF41" s="252">
        <f>IF($BI$3="計画",SUM(AA41:BB41),IF($BI$3="実績",SUM(AA41:BE41),""))</f>
        <v>140</v>
      </c>
      <c r="BG41" s="253"/>
      <c r="BH41" s="254">
        <f>IF($BI$3="計画",BF41/4,IF($BI$3="実績",(BF41/($BI$7/7)),""))</f>
        <v>35</v>
      </c>
      <c r="BI41" s="255"/>
      <c r="BJ41" s="240"/>
      <c r="BK41" s="241"/>
      <c r="BL41" s="241"/>
      <c r="BM41" s="241"/>
      <c r="BN41" s="242"/>
    </row>
    <row r="42" spans="2:66" ht="20.25" customHeight="1" x14ac:dyDescent="0.4">
      <c r="B42" s="59"/>
      <c r="C42" s="267"/>
      <c r="D42" s="271"/>
      <c r="E42" s="269"/>
      <c r="F42" s="270"/>
      <c r="G42" s="256"/>
      <c r="H42" s="257"/>
      <c r="I42" s="265" t="str">
        <f>G41</f>
        <v>看護職員</v>
      </c>
      <c r="J42" s="257"/>
      <c r="K42" s="265" t="str">
        <f>M41</f>
        <v>A</v>
      </c>
      <c r="L42" s="257"/>
      <c r="M42" s="258"/>
      <c r="N42" s="259"/>
      <c r="O42" s="260"/>
      <c r="P42" s="261"/>
      <c r="Q42" s="261"/>
      <c r="R42" s="262"/>
      <c r="S42" s="278"/>
      <c r="T42" s="244"/>
      <c r="U42" s="279"/>
      <c r="V42" s="29" t="s">
        <v>129</v>
      </c>
      <c r="W42" s="33"/>
      <c r="X42" s="33"/>
      <c r="Y42" s="21"/>
      <c r="Z42" s="64"/>
      <c r="AA42" s="183" t="str">
        <f>IF(AA40="","",VLOOKUP(AA40,'【記載例】（ユニット型）シフト記号表'!$C$5:$Y$46,23,FALSE))</f>
        <v>-</v>
      </c>
      <c r="AB42" s="184" t="str">
        <f>IF(AB40="","",VLOOKUP(AB40,'【記載例】（ユニット型）シフト記号表'!$C$5:$Y$46,23,FALSE))</f>
        <v>-</v>
      </c>
      <c r="AC42" s="184">
        <f>IF(AC40="","",VLOOKUP(AC40,'【記載例】（ユニット型）シフト記号表'!$C$5:$Y$46,23,FALSE))</f>
        <v>1</v>
      </c>
      <c r="AD42" s="184">
        <f>IF(AD40="","",VLOOKUP(AD40,'【記載例】（ユニット型）シフト記号表'!$C$5:$Y$46,23,FALSE))</f>
        <v>1</v>
      </c>
      <c r="AE42" s="184">
        <f>IF(AE40="","",VLOOKUP(AE40,'【記載例】（ユニット型）シフト記号表'!$C$5:$Y$46,23,FALSE))</f>
        <v>1</v>
      </c>
      <c r="AF42" s="184">
        <f>IF(AF40="","",VLOOKUP(AF40,'【記載例】（ユニット型）シフト記号表'!$C$5:$Y$46,23,FALSE))</f>
        <v>1</v>
      </c>
      <c r="AG42" s="185">
        <f>IF(AG40="","",VLOOKUP(AG40,'【記載例】（ユニット型）シフト記号表'!$C$5:$Y$46,23,FALSE))</f>
        <v>1</v>
      </c>
      <c r="AH42" s="183" t="str">
        <f>IF(AH40="","",VLOOKUP(AH40,'【記載例】（ユニット型）シフト記号表'!$C$5:$Y$46,23,FALSE))</f>
        <v>-</v>
      </c>
      <c r="AI42" s="184" t="str">
        <f>IF(AI40="","",VLOOKUP(AI40,'【記載例】（ユニット型）シフト記号表'!$C$5:$Y$46,23,FALSE))</f>
        <v>-</v>
      </c>
      <c r="AJ42" s="184">
        <f>IF(AJ40="","",VLOOKUP(AJ40,'【記載例】（ユニット型）シフト記号表'!$C$5:$Y$46,23,FALSE))</f>
        <v>1</v>
      </c>
      <c r="AK42" s="184">
        <f>IF(AK40="","",VLOOKUP(AK40,'【記載例】（ユニット型）シフト記号表'!$C$5:$Y$46,23,FALSE))</f>
        <v>1</v>
      </c>
      <c r="AL42" s="184">
        <f>IF(AL40="","",VLOOKUP(AL40,'【記載例】（ユニット型）シフト記号表'!$C$5:$Y$46,23,FALSE))</f>
        <v>1</v>
      </c>
      <c r="AM42" s="184">
        <f>IF(AM40="","",VLOOKUP(AM40,'【記載例】（ユニット型）シフト記号表'!$C$5:$Y$46,23,FALSE))</f>
        <v>1</v>
      </c>
      <c r="AN42" s="185">
        <f>IF(AN40="","",VLOOKUP(AN40,'【記載例】（ユニット型）シフト記号表'!$C$5:$Y$46,23,FALSE))</f>
        <v>1</v>
      </c>
      <c r="AO42" s="183" t="str">
        <f>IF(AO40="","",VLOOKUP(AO40,'【記載例】（ユニット型）シフト記号表'!$C$5:$Y$46,23,FALSE))</f>
        <v>-</v>
      </c>
      <c r="AP42" s="184" t="str">
        <f>IF(AP40="","",VLOOKUP(AP40,'【記載例】（ユニット型）シフト記号表'!$C$5:$Y$46,23,FALSE))</f>
        <v>-</v>
      </c>
      <c r="AQ42" s="184">
        <f>IF(AQ40="","",VLOOKUP(AQ40,'【記載例】（ユニット型）シフト記号表'!$C$5:$Y$46,23,FALSE))</f>
        <v>1</v>
      </c>
      <c r="AR42" s="184">
        <f>IF(AR40="","",VLOOKUP(AR40,'【記載例】（ユニット型）シフト記号表'!$C$5:$Y$46,23,FALSE))</f>
        <v>1</v>
      </c>
      <c r="AS42" s="184">
        <f>IF(AS40="","",VLOOKUP(AS40,'【記載例】（ユニット型）シフト記号表'!$C$5:$Y$46,23,FALSE))</f>
        <v>1</v>
      </c>
      <c r="AT42" s="184">
        <f>IF(AT40="","",VLOOKUP(AT40,'【記載例】（ユニット型）シフト記号表'!$C$5:$Y$46,23,FALSE))</f>
        <v>1</v>
      </c>
      <c r="AU42" s="185">
        <f>IF(AU40="","",VLOOKUP(AU40,'【記載例】（ユニット型）シフト記号表'!$C$5:$Y$46,23,FALSE))</f>
        <v>1</v>
      </c>
      <c r="AV42" s="183" t="str">
        <f>IF(AV40="","",VLOOKUP(AV40,'【記載例】（ユニット型）シフト記号表'!$C$5:$Y$46,23,FALSE))</f>
        <v>-</v>
      </c>
      <c r="AW42" s="184" t="str">
        <f>IF(AW40="","",VLOOKUP(AW40,'【記載例】（ユニット型）シフト記号表'!$C$5:$Y$46,23,FALSE))</f>
        <v>-</v>
      </c>
      <c r="AX42" s="184">
        <f>IF(AX40="","",VLOOKUP(AX40,'【記載例】（ユニット型）シフト記号表'!$C$5:$Y$46,23,FALSE))</f>
        <v>1</v>
      </c>
      <c r="AY42" s="184">
        <f>IF(AY40="","",VLOOKUP(AY40,'【記載例】（ユニット型）シフト記号表'!$C$5:$Y$46,23,FALSE))</f>
        <v>1</v>
      </c>
      <c r="AZ42" s="184">
        <f>IF(AZ40="","",VLOOKUP(AZ40,'【記載例】（ユニット型）シフト記号表'!$C$5:$Y$46,23,FALSE))</f>
        <v>1</v>
      </c>
      <c r="BA42" s="184">
        <f>IF(BA40="","",VLOOKUP(BA40,'【記載例】（ユニット型）シフト記号表'!$C$5:$Y$46,23,FALSE))</f>
        <v>1</v>
      </c>
      <c r="BB42" s="185">
        <f>IF(BB40="","",VLOOKUP(BB40,'【記載例】（ユニット型）シフト記号表'!$C$5:$Y$46,23,FALSE))</f>
        <v>1</v>
      </c>
      <c r="BC42" s="183" t="str">
        <f>IF(BC40="","",VLOOKUP(BC40,'【記載例】（ユニット型）シフト記号表'!$C$5:$Y$46,23,FALSE))</f>
        <v/>
      </c>
      <c r="BD42" s="184" t="str">
        <f>IF(BD40="","",VLOOKUP(BD40,'【記載例】（ユニット型）シフト記号表'!$C$5:$Y$46,23,FALSE))</f>
        <v/>
      </c>
      <c r="BE42" s="186" t="str">
        <f>IF(BE40="","",VLOOKUP(BE40,'【記載例】（ユニット型）シフト記号表'!$C$5:$Y$46,23,FALSE))</f>
        <v/>
      </c>
      <c r="BF42" s="263">
        <f>IF($BI$3="計画",SUM(AA42:BB42),IF($BI$3="実績",SUM(AA42:BE42),""))</f>
        <v>20</v>
      </c>
      <c r="BG42" s="264"/>
      <c r="BH42" s="284">
        <f>IF($BI$3="計画",BF42/4,IF($BI$3="実績",(BF42/($BI$7/7)),""))</f>
        <v>5</v>
      </c>
      <c r="BI42" s="285"/>
      <c r="BJ42" s="243"/>
      <c r="BK42" s="244"/>
      <c r="BL42" s="244"/>
      <c r="BM42" s="244"/>
      <c r="BN42" s="245"/>
    </row>
    <row r="43" spans="2:66" ht="20.25" customHeight="1" x14ac:dyDescent="0.4">
      <c r="B43" s="60"/>
      <c r="C43" s="266"/>
      <c r="D43" s="268"/>
      <c r="E43" s="269"/>
      <c r="F43" s="270"/>
      <c r="G43" s="246"/>
      <c r="H43" s="247"/>
      <c r="I43" s="205"/>
      <c r="J43" s="206"/>
      <c r="K43" s="205"/>
      <c r="L43" s="206"/>
      <c r="M43" s="272"/>
      <c r="N43" s="273"/>
      <c r="O43" s="250"/>
      <c r="P43" s="251"/>
      <c r="Q43" s="251"/>
      <c r="R43" s="247"/>
      <c r="S43" s="274" t="s">
        <v>208</v>
      </c>
      <c r="T43" s="238"/>
      <c r="U43" s="275"/>
      <c r="V43" s="25" t="s">
        <v>18</v>
      </c>
      <c r="W43" s="31"/>
      <c r="X43" s="31"/>
      <c r="Y43" s="19"/>
      <c r="Z43" s="65"/>
      <c r="AA43" s="209" t="s">
        <v>52</v>
      </c>
      <c r="AB43" s="210" t="s">
        <v>52</v>
      </c>
      <c r="AC43" s="210" t="s">
        <v>52</v>
      </c>
      <c r="AD43" s="210" t="s">
        <v>44</v>
      </c>
      <c r="AE43" s="210" t="s">
        <v>44</v>
      </c>
      <c r="AF43" s="210" t="s">
        <v>52</v>
      </c>
      <c r="AG43" s="211" t="s">
        <v>52</v>
      </c>
      <c r="AH43" s="209" t="s">
        <v>52</v>
      </c>
      <c r="AI43" s="210" t="s">
        <v>52</v>
      </c>
      <c r="AJ43" s="210" t="s">
        <v>52</v>
      </c>
      <c r="AK43" s="210" t="s">
        <v>44</v>
      </c>
      <c r="AL43" s="210" t="s">
        <v>44</v>
      </c>
      <c r="AM43" s="210" t="s">
        <v>52</v>
      </c>
      <c r="AN43" s="211" t="s">
        <v>52</v>
      </c>
      <c r="AO43" s="209" t="s">
        <v>52</v>
      </c>
      <c r="AP43" s="210" t="s">
        <v>52</v>
      </c>
      <c r="AQ43" s="210" t="s">
        <v>52</v>
      </c>
      <c r="AR43" s="210" t="s">
        <v>44</v>
      </c>
      <c r="AS43" s="210" t="s">
        <v>44</v>
      </c>
      <c r="AT43" s="210" t="s">
        <v>52</v>
      </c>
      <c r="AU43" s="211" t="s">
        <v>52</v>
      </c>
      <c r="AV43" s="209" t="s">
        <v>52</v>
      </c>
      <c r="AW43" s="210" t="s">
        <v>52</v>
      </c>
      <c r="AX43" s="210" t="s">
        <v>52</v>
      </c>
      <c r="AY43" s="210" t="s">
        <v>44</v>
      </c>
      <c r="AZ43" s="210" t="s">
        <v>44</v>
      </c>
      <c r="BA43" s="210" t="s">
        <v>52</v>
      </c>
      <c r="BB43" s="211" t="s">
        <v>52</v>
      </c>
      <c r="BC43" s="209"/>
      <c r="BD43" s="210"/>
      <c r="BE43" s="212"/>
      <c r="BF43" s="280"/>
      <c r="BG43" s="281"/>
      <c r="BH43" s="282"/>
      <c r="BI43" s="283"/>
      <c r="BJ43" s="237"/>
      <c r="BK43" s="238"/>
      <c r="BL43" s="238"/>
      <c r="BM43" s="238"/>
      <c r="BN43" s="239"/>
    </row>
    <row r="44" spans="2:66" ht="20.25" customHeight="1" x14ac:dyDescent="0.4">
      <c r="B44" s="58">
        <f>B41+1</f>
        <v>9</v>
      </c>
      <c r="C44" s="267"/>
      <c r="D44" s="271"/>
      <c r="E44" s="269"/>
      <c r="F44" s="270"/>
      <c r="G44" s="246" t="s">
        <v>137</v>
      </c>
      <c r="H44" s="247"/>
      <c r="I44" s="205"/>
      <c r="J44" s="206"/>
      <c r="K44" s="205"/>
      <c r="L44" s="206"/>
      <c r="M44" s="248" t="s">
        <v>112</v>
      </c>
      <c r="N44" s="249"/>
      <c r="O44" s="250" t="s">
        <v>146</v>
      </c>
      <c r="P44" s="251"/>
      <c r="Q44" s="251"/>
      <c r="R44" s="247"/>
      <c r="S44" s="276"/>
      <c r="T44" s="241"/>
      <c r="U44" s="277"/>
      <c r="V44" s="27" t="s">
        <v>84</v>
      </c>
      <c r="W44" s="28"/>
      <c r="X44" s="28"/>
      <c r="Y44" s="23"/>
      <c r="Z44" s="63"/>
      <c r="AA44" s="179">
        <f>IF(AA43="","",VLOOKUP(AA43,'【記載例】（ユニット型）シフト記号表'!$C$5:$W$46,21,FALSE))</f>
        <v>7</v>
      </c>
      <c r="AB44" s="180">
        <f>IF(AB43="","",VLOOKUP(AB43,'【記載例】（ユニット型）シフト記号表'!$C$5:$W$46,21,FALSE))</f>
        <v>7</v>
      </c>
      <c r="AC44" s="180">
        <f>IF(AC43="","",VLOOKUP(AC43,'【記載例】（ユニット型）シフト記号表'!$C$5:$W$46,21,FALSE))</f>
        <v>7</v>
      </c>
      <c r="AD44" s="180" t="str">
        <f>IF(AD43="","",VLOOKUP(AD43,'【記載例】（ユニット型）シフト記号表'!$C$5:$W$46,21,FALSE))</f>
        <v>-</v>
      </c>
      <c r="AE44" s="180" t="str">
        <f>IF(AE43="","",VLOOKUP(AE43,'【記載例】（ユニット型）シフト記号表'!$C$5:$W$46,21,FALSE))</f>
        <v>-</v>
      </c>
      <c r="AF44" s="180">
        <f>IF(AF43="","",VLOOKUP(AF43,'【記載例】（ユニット型）シフト記号表'!$C$5:$W$46,21,FALSE))</f>
        <v>7</v>
      </c>
      <c r="AG44" s="181">
        <f>IF(AG43="","",VLOOKUP(AG43,'【記載例】（ユニット型）シフト記号表'!$C$5:$W$46,21,FALSE))</f>
        <v>7</v>
      </c>
      <c r="AH44" s="179">
        <f>IF(AH43="","",VLOOKUP(AH43,'【記載例】（ユニット型）シフト記号表'!$C$5:$W$46,21,FALSE))</f>
        <v>7</v>
      </c>
      <c r="AI44" s="180">
        <f>IF(AI43="","",VLOOKUP(AI43,'【記載例】（ユニット型）シフト記号表'!$C$5:$W$46,21,FALSE))</f>
        <v>7</v>
      </c>
      <c r="AJ44" s="180">
        <f>IF(AJ43="","",VLOOKUP(AJ43,'【記載例】（ユニット型）シフト記号表'!$C$5:$W$46,21,FALSE))</f>
        <v>7</v>
      </c>
      <c r="AK44" s="180" t="str">
        <f>IF(AK43="","",VLOOKUP(AK43,'【記載例】（ユニット型）シフト記号表'!$C$5:$W$46,21,FALSE))</f>
        <v>-</v>
      </c>
      <c r="AL44" s="180" t="str">
        <f>IF(AL43="","",VLOOKUP(AL43,'【記載例】（ユニット型）シフト記号表'!$C$5:$W$46,21,FALSE))</f>
        <v>-</v>
      </c>
      <c r="AM44" s="180">
        <f>IF(AM43="","",VLOOKUP(AM43,'【記載例】（ユニット型）シフト記号表'!$C$5:$W$46,21,FALSE))</f>
        <v>7</v>
      </c>
      <c r="AN44" s="181">
        <f>IF(AN43="","",VLOOKUP(AN43,'【記載例】（ユニット型）シフト記号表'!$C$5:$W$46,21,FALSE))</f>
        <v>7</v>
      </c>
      <c r="AO44" s="179">
        <f>IF(AO43="","",VLOOKUP(AO43,'【記載例】（ユニット型）シフト記号表'!$C$5:$W$46,21,FALSE))</f>
        <v>7</v>
      </c>
      <c r="AP44" s="180">
        <f>IF(AP43="","",VLOOKUP(AP43,'【記載例】（ユニット型）シフト記号表'!$C$5:$W$46,21,FALSE))</f>
        <v>7</v>
      </c>
      <c r="AQ44" s="180">
        <f>IF(AQ43="","",VLOOKUP(AQ43,'【記載例】（ユニット型）シフト記号表'!$C$5:$W$46,21,FALSE))</f>
        <v>7</v>
      </c>
      <c r="AR44" s="180" t="str">
        <f>IF(AR43="","",VLOOKUP(AR43,'【記載例】（ユニット型）シフト記号表'!$C$5:$W$46,21,FALSE))</f>
        <v>-</v>
      </c>
      <c r="AS44" s="180" t="str">
        <f>IF(AS43="","",VLOOKUP(AS43,'【記載例】（ユニット型）シフト記号表'!$C$5:$W$46,21,FALSE))</f>
        <v>-</v>
      </c>
      <c r="AT44" s="180">
        <f>IF(AT43="","",VLOOKUP(AT43,'【記載例】（ユニット型）シフト記号表'!$C$5:$W$46,21,FALSE))</f>
        <v>7</v>
      </c>
      <c r="AU44" s="181">
        <f>IF(AU43="","",VLOOKUP(AU43,'【記載例】（ユニット型）シフト記号表'!$C$5:$W$46,21,FALSE))</f>
        <v>7</v>
      </c>
      <c r="AV44" s="179">
        <f>IF(AV43="","",VLOOKUP(AV43,'【記載例】（ユニット型）シフト記号表'!$C$5:$W$46,21,FALSE))</f>
        <v>7</v>
      </c>
      <c r="AW44" s="180">
        <f>IF(AW43="","",VLOOKUP(AW43,'【記載例】（ユニット型）シフト記号表'!$C$5:$W$46,21,FALSE))</f>
        <v>7</v>
      </c>
      <c r="AX44" s="180">
        <f>IF(AX43="","",VLOOKUP(AX43,'【記載例】（ユニット型）シフト記号表'!$C$5:$W$46,21,FALSE))</f>
        <v>7</v>
      </c>
      <c r="AY44" s="180" t="str">
        <f>IF(AY43="","",VLOOKUP(AY43,'【記載例】（ユニット型）シフト記号表'!$C$5:$W$46,21,FALSE))</f>
        <v>-</v>
      </c>
      <c r="AZ44" s="180" t="str">
        <f>IF(AZ43="","",VLOOKUP(AZ43,'【記載例】（ユニット型）シフト記号表'!$C$5:$W$46,21,FALSE))</f>
        <v>-</v>
      </c>
      <c r="BA44" s="180">
        <f>IF(BA43="","",VLOOKUP(BA43,'【記載例】（ユニット型）シフト記号表'!$C$5:$W$46,21,FALSE))</f>
        <v>7</v>
      </c>
      <c r="BB44" s="181">
        <f>IF(BB43="","",VLOOKUP(BB43,'【記載例】（ユニット型）シフト記号表'!$C$5:$W$46,21,FALSE))</f>
        <v>7</v>
      </c>
      <c r="BC44" s="179" t="str">
        <f>IF(BC43="","",VLOOKUP(BC43,'【記載例】（ユニット型）シフト記号表'!$C$5:$W$46,21,FALSE))</f>
        <v/>
      </c>
      <c r="BD44" s="180" t="str">
        <f>IF(BD43="","",VLOOKUP(BD43,'【記載例】（ユニット型）シフト記号表'!$C$5:$W$46,21,FALSE))</f>
        <v/>
      </c>
      <c r="BE44" s="182" t="str">
        <f>IF(BE43="","",VLOOKUP(BE43,'【記載例】（ユニット型）シフト記号表'!$C$5:$W$46,21,FALSE))</f>
        <v/>
      </c>
      <c r="BF44" s="252">
        <f>IF($BI$3="計画",SUM(AA44:BB44),IF($BI$3="実績",SUM(AA44:BE44),""))</f>
        <v>140</v>
      </c>
      <c r="BG44" s="253"/>
      <c r="BH44" s="254">
        <f>IF($BI$3="計画",BF44/4,IF($BI$3="実績",(BF44/($BI$7/7)),""))</f>
        <v>35</v>
      </c>
      <c r="BI44" s="255"/>
      <c r="BJ44" s="240"/>
      <c r="BK44" s="241"/>
      <c r="BL44" s="241"/>
      <c r="BM44" s="241"/>
      <c r="BN44" s="242"/>
    </row>
    <row r="45" spans="2:66" ht="20.25" customHeight="1" x14ac:dyDescent="0.4">
      <c r="B45" s="59"/>
      <c r="C45" s="267"/>
      <c r="D45" s="271"/>
      <c r="E45" s="269"/>
      <c r="F45" s="270"/>
      <c r="G45" s="256"/>
      <c r="H45" s="257"/>
      <c r="I45" s="265" t="str">
        <f>G44</f>
        <v>看護職員</v>
      </c>
      <c r="J45" s="257"/>
      <c r="K45" s="265" t="str">
        <f>M44</f>
        <v>A</v>
      </c>
      <c r="L45" s="257"/>
      <c r="M45" s="258"/>
      <c r="N45" s="259"/>
      <c r="O45" s="260"/>
      <c r="P45" s="261"/>
      <c r="Q45" s="261"/>
      <c r="R45" s="262"/>
      <c r="S45" s="278"/>
      <c r="T45" s="244"/>
      <c r="U45" s="279"/>
      <c r="V45" s="29" t="s">
        <v>129</v>
      </c>
      <c r="W45" s="30"/>
      <c r="X45" s="30"/>
      <c r="Y45" s="22"/>
      <c r="Z45" s="67"/>
      <c r="AA45" s="183">
        <f>IF(AA43="","",VLOOKUP(AA43,'【記載例】（ユニット型）シフト記号表'!$C$5:$Y$46,23,FALSE))</f>
        <v>1</v>
      </c>
      <c r="AB45" s="184">
        <f>IF(AB43="","",VLOOKUP(AB43,'【記載例】（ユニット型）シフト記号表'!$C$5:$Y$46,23,FALSE))</f>
        <v>1</v>
      </c>
      <c r="AC45" s="184">
        <f>IF(AC43="","",VLOOKUP(AC43,'【記載例】（ユニット型）シフト記号表'!$C$5:$Y$46,23,FALSE))</f>
        <v>1</v>
      </c>
      <c r="AD45" s="184" t="str">
        <f>IF(AD43="","",VLOOKUP(AD43,'【記載例】（ユニット型）シフト記号表'!$C$5:$Y$46,23,FALSE))</f>
        <v>-</v>
      </c>
      <c r="AE45" s="184" t="str">
        <f>IF(AE43="","",VLOOKUP(AE43,'【記載例】（ユニット型）シフト記号表'!$C$5:$Y$46,23,FALSE))</f>
        <v>-</v>
      </c>
      <c r="AF45" s="184">
        <f>IF(AF43="","",VLOOKUP(AF43,'【記載例】（ユニット型）シフト記号表'!$C$5:$Y$46,23,FALSE))</f>
        <v>1</v>
      </c>
      <c r="AG45" s="185">
        <f>IF(AG43="","",VLOOKUP(AG43,'【記載例】（ユニット型）シフト記号表'!$C$5:$Y$46,23,FALSE))</f>
        <v>1</v>
      </c>
      <c r="AH45" s="183">
        <f>IF(AH43="","",VLOOKUP(AH43,'【記載例】（ユニット型）シフト記号表'!$C$5:$Y$46,23,FALSE))</f>
        <v>1</v>
      </c>
      <c r="AI45" s="184">
        <f>IF(AI43="","",VLOOKUP(AI43,'【記載例】（ユニット型）シフト記号表'!$C$5:$Y$46,23,FALSE))</f>
        <v>1</v>
      </c>
      <c r="AJ45" s="184">
        <f>IF(AJ43="","",VLOOKUP(AJ43,'【記載例】（ユニット型）シフト記号表'!$C$5:$Y$46,23,FALSE))</f>
        <v>1</v>
      </c>
      <c r="AK45" s="184" t="str">
        <f>IF(AK43="","",VLOOKUP(AK43,'【記載例】（ユニット型）シフト記号表'!$C$5:$Y$46,23,FALSE))</f>
        <v>-</v>
      </c>
      <c r="AL45" s="184" t="str">
        <f>IF(AL43="","",VLOOKUP(AL43,'【記載例】（ユニット型）シフト記号表'!$C$5:$Y$46,23,FALSE))</f>
        <v>-</v>
      </c>
      <c r="AM45" s="184">
        <f>IF(AM43="","",VLOOKUP(AM43,'【記載例】（ユニット型）シフト記号表'!$C$5:$Y$46,23,FALSE))</f>
        <v>1</v>
      </c>
      <c r="AN45" s="185">
        <f>IF(AN43="","",VLOOKUP(AN43,'【記載例】（ユニット型）シフト記号表'!$C$5:$Y$46,23,FALSE))</f>
        <v>1</v>
      </c>
      <c r="AO45" s="183">
        <f>IF(AO43="","",VLOOKUP(AO43,'【記載例】（ユニット型）シフト記号表'!$C$5:$Y$46,23,FALSE))</f>
        <v>1</v>
      </c>
      <c r="AP45" s="184">
        <f>IF(AP43="","",VLOOKUP(AP43,'【記載例】（ユニット型）シフト記号表'!$C$5:$Y$46,23,FALSE))</f>
        <v>1</v>
      </c>
      <c r="AQ45" s="184">
        <f>IF(AQ43="","",VLOOKUP(AQ43,'【記載例】（ユニット型）シフト記号表'!$C$5:$Y$46,23,FALSE))</f>
        <v>1</v>
      </c>
      <c r="AR45" s="184" t="str">
        <f>IF(AR43="","",VLOOKUP(AR43,'【記載例】（ユニット型）シフト記号表'!$C$5:$Y$46,23,FALSE))</f>
        <v>-</v>
      </c>
      <c r="AS45" s="184" t="str">
        <f>IF(AS43="","",VLOOKUP(AS43,'【記載例】（ユニット型）シフト記号表'!$C$5:$Y$46,23,FALSE))</f>
        <v>-</v>
      </c>
      <c r="AT45" s="184">
        <f>IF(AT43="","",VLOOKUP(AT43,'【記載例】（ユニット型）シフト記号表'!$C$5:$Y$46,23,FALSE))</f>
        <v>1</v>
      </c>
      <c r="AU45" s="185">
        <f>IF(AU43="","",VLOOKUP(AU43,'【記載例】（ユニット型）シフト記号表'!$C$5:$Y$46,23,FALSE))</f>
        <v>1</v>
      </c>
      <c r="AV45" s="183">
        <f>IF(AV43="","",VLOOKUP(AV43,'【記載例】（ユニット型）シフト記号表'!$C$5:$Y$46,23,FALSE))</f>
        <v>1</v>
      </c>
      <c r="AW45" s="184">
        <f>IF(AW43="","",VLOOKUP(AW43,'【記載例】（ユニット型）シフト記号表'!$C$5:$Y$46,23,FALSE))</f>
        <v>1</v>
      </c>
      <c r="AX45" s="184">
        <f>IF(AX43="","",VLOOKUP(AX43,'【記載例】（ユニット型）シフト記号表'!$C$5:$Y$46,23,FALSE))</f>
        <v>1</v>
      </c>
      <c r="AY45" s="184" t="str">
        <f>IF(AY43="","",VLOOKUP(AY43,'【記載例】（ユニット型）シフト記号表'!$C$5:$Y$46,23,FALSE))</f>
        <v>-</v>
      </c>
      <c r="AZ45" s="184" t="str">
        <f>IF(AZ43="","",VLOOKUP(AZ43,'【記載例】（ユニット型）シフト記号表'!$C$5:$Y$46,23,FALSE))</f>
        <v>-</v>
      </c>
      <c r="BA45" s="184">
        <f>IF(BA43="","",VLOOKUP(BA43,'【記載例】（ユニット型）シフト記号表'!$C$5:$Y$46,23,FALSE))</f>
        <v>1</v>
      </c>
      <c r="BB45" s="185">
        <f>IF(BB43="","",VLOOKUP(BB43,'【記載例】（ユニット型）シフト記号表'!$C$5:$Y$46,23,FALSE))</f>
        <v>1</v>
      </c>
      <c r="BC45" s="183" t="str">
        <f>IF(BC43="","",VLOOKUP(BC43,'【記載例】（ユニット型）シフト記号表'!$C$5:$Y$46,23,FALSE))</f>
        <v/>
      </c>
      <c r="BD45" s="184" t="str">
        <f>IF(BD43="","",VLOOKUP(BD43,'【記載例】（ユニット型）シフト記号表'!$C$5:$Y$46,23,FALSE))</f>
        <v/>
      </c>
      <c r="BE45" s="186" t="str">
        <f>IF(BE43="","",VLOOKUP(BE43,'【記載例】（ユニット型）シフト記号表'!$C$5:$Y$46,23,FALSE))</f>
        <v/>
      </c>
      <c r="BF45" s="263">
        <f>IF($BI$3="計画",SUM(AA45:BB45),IF($BI$3="実績",SUM(AA45:BE45),""))</f>
        <v>20</v>
      </c>
      <c r="BG45" s="264"/>
      <c r="BH45" s="284">
        <f>IF($BI$3="計画",BF45/4,IF($BI$3="実績",(BF45/($BI$7/7)),""))</f>
        <v>5</v>
      </c>
      <c r="BI45" s="285"/>
      <c r="BJ45" s="243"/>
      <c r="BK45" s="244"/>
      <c r="BL45" s="244"/>
      <c r="BM45" s="244"/>
      <c r="BN45" s="245"/>
    </row>
    <row r="46" spans="2:66" ht="20.25" customHeight="1" x14ac:dyDescent="0.4">
      <c r="B46" s="60"/>
      <c r="C46" s="266" t="s">
        <v>165</v>
      </c>
      <c r="D46" s="268" t="s">
        <v>195</v>
      </c>
      <c r="E46" s="269"/>
      <c r="F46" s="270"/>
      <c r="G46" s="246"/>
      <c r="H46" s="247"/>
      <c r="I46" s="205"/>
      <c r="J46" s="206"/>
      <c r="K46" s="205"/>
      <c r="L46" s="206"/>
      <c r="M46" s="272"/>
      <c r="N46" s="273"/>
      <c r="O46" s="250"/>
      <c r="P46" s="251"/>
      <c r="Q46" s="251"/>
      <c r="R46" s="247"/>
      <c r="S46" s="274" t="s">
        <v>209</v>
      </c>
      <c r="T46" s="238"/>
      <c r="U46" s="275"/>
      <c r="V46" s="25" t="s">
        <v>18</v>
      </c>
      <c r="W46" s="32"/>
      <c r="X46" s="32"/>
      <c r="Y46" s="20"/>
      <c r="Z46" s="68"/>
      <c r="AA46" s="209" t="s">
        <v>65</v>
      </c>
      <c r="AB46" s="210" t="s">
        <v>44</v>
      </c>
      <c r="AC46" s="210" t="s">
        <v>51</v>
      </c>
      <c r="AD46" s="210" t="s">
        <v>51</v>
      </c>
      <c r="AE46" s="210" t="s">
        <v>44</v>
      </c>
      <c r="AF46" s="210" t="s">
        <v>54</v>
      </c>
      <c r="AG46" s="211" t="s">
        <v>44</v>
      </c>
      <c r="AH46" s="209" t="s">
        <v>44</v>
      </c>
      <c r="AI46" s="210" t="s">
        <v>267</v>
      </c>
      <c r="AJ46" s="210" t="s">
        <v>44</v>
      </c>
      <c r="AK46" s="210" t="s">
        <v>51</v>
      </c>
      <c r="AL46" s="210" t="s">
        <v>51</v>
      </c>
      <c r="AM46" s="210" t="s">
        <v>44</v>
      </c>
      <c r="AN46" s="211" t="s">
        <v>54</v>
      </c>
      <c r="AO46" s="209" t="s">
        <v>54</v>
      </c>
      <c r="AP46" s="210" t="s">
        <v>44</v>
      </c>
      <c r="AQ46" s="210" t="s">
        <v>65</v>
      </c>
      <c r="AR46" s="210" t="s">
        <v>44</v>
      </c>
      <c r="AS46" s="210" t="s">
        <v>51</v>
      </c>
      <c r="AT46" s="210" t="s">
        <v>51</v>
      </c>
      <c r="AU46" s="211" t="s">
        <v>44</v>
      </c>
      <c r="AV46" s="209" t="s">
        <v>54</v>
      </c>
      <c r="AW46" s="210" t="s">
        <v>44</v>
      </c>
      <c r="AX46" s="210" t="s">
        <v>44</v>
      </c>
      <c r="AY46" s="210" t="s">
        <v>65</v>
      </c>
      <c r="AZ46" s="210" t="s">
        <v>44</v>
      </c>
      <c r="BA46" s="210" t="s">
        <v>51</v>
      </c>
      <c r="BB46" s="211" t="s">
        <v>51</v>
      </c>
      <c r="BC46" s="209"/>
      <c r="BD46" s="210"/>
      <c r="BE46" s="212"/>
      <c r="BF46" s="280"/>
      <c r="BG46" s="281"/>
      <c r="BH46" s="282"/>
      <c r="BI46" s="283"/>
      <c r="BJ46" s="237" t="s">
        <v>329</v>
      </c>
      <c r="BK46" s="238"/>
      <c r="BL46" s="238"/>
      <c r="BM46" s="238"/>
      <c r="BN46" s="239"/>
    </row>
    <row r="47" spans="2:66" ht="20.25" customHeight="1" x14ac:dyDescent="0.4">
      <c r="B47" s="58">
        <f>B44+1</f>
        <v>10</v>
      </c>
      <c r="C47" s="267"/>
      <c r="D47" s="271"/>
      <c r="E47" s="269"/>
      <c r="F47" s="270"/>
      <c r="G47" s="246" t="s">
        <v>138</v>
      </c>
      <c r="H47" s="247"/>
      <c r="I47" s="205"/>
      <c r="J47" s="206"/>
      <c r="K47" s="205"/>
      <c r="L47" s="206"/>
      <c r="M47" s="248" t="s">
        <v>175</v>
      </c>
      <c r="N47" s="249"/>
      <c r="O47" s="250" t="s">
        <v>19</v>
      </c>
      <c r="P47" s="251"/>
      <c r="Q47" s="251"/>
      <c r="R47" s="247"/>
      <c r="S47" s="276"/>
      <c r="T47" s="241"/>
      <c r="U47" s="277"/>
      <c r="V47" s="27" t="s">
        <v>84</v>
      </c>
      <c r="W47" s="28"/>
      <c r="X47" s="28"/>
      <c r="Y47" s="23"/>
      <c r="Z47" s="63"/>
      <c r="AA47" s="179">
        <f>IF(AA46="","",VLOOKUP(AA46,'【記載例】（ユニット型）シフト記号表'!$C$5:$W$46,21,FALSE))</f>
        <v>2</v>
      </c>
      <c r="AB47" s="180" t="str">
        <f>IF(AB46="","",VLOOKUP(AB46,'【記載例】（ユニット型）シフト記号表'!$C$5:$W$46,21,FALSE))</f>
        <v>-</v>
      </c>
      <c r="AC47" s="180">
        <f>IF(AC46="","",VLOOKUP(AC46,'【記載例】（ユニット型）シフト記号表'!$C$5:$W$46,21,FALSE))</f>
        <v>5.9999999999999991</v>
      </c>
      <c r="AD47" s="180">
        <f>IF(AD46="","",VLOOKUP(AD46,'【記載例】（ユニット型）シフト記号表'!$C$5:$W$46,21,FALSE))</f>
        <v>5.9999999999999991</v>
      </c>
      <c r="AE47" s="180" t="str">
        <f>IF(AE46="","",VLOOKUP(AE46,'【記載例】（ユニット型）シフト記号表'!$C$5:$W$46,21,FALSE))</f>
        <v>-</v>
      </c>
      <c r="AF47" s="180">
        <f>IF(AF46="","",VLOOKUP(AF46,'【記載例】（ユニット型）シフト記号表'!$C$5:$W$46,21,FALSE))</f>
        <v>5.0000000000000009</v>
      </c>
      <c r="AG47" s="181" t="str">
        <f>IF(AG46="","",VLOOKUP(AG46,'【記載例】（ユニット型）シフト記号表'!$C$5:$W$46,21,FALSE))</f>
        <v>-</v>
      </c>
      <c r="AH47" s="179" t="str">
        <f>IF(AH46="","",VLOOKUP(AH46,'【記載例】（ユニット型）シフト記号表'!$C$5:$W$46,21,FALSE))</f>
        <v>-</v>
      </c>
      <c r="AI47" s="180">
        <f>IF(AI46="","",VLOOKUP(AI46,'【記載例】（ユニット型）シフト記号表'!$C$5:$W$46,21,FALSE))</f>
        <v>2</v>
      </c>
      <c r="AJ47" s="180" t="str">
        <f>IF(AJ46="","",VLOOKUP(AJ46,'【記載例】（ユニット型）シフト記号表'!$C$5:$W$46,21,FALSE))</f>
        <v>-</v>
      </c>
      <c r="AK47" s="180">
        <f>IF(AK46="","",VLOOKUP(AK46,'【記載例】（ユニット型）シフト記号表'!$C$5:$W$46,21,FALSE))</f>
        <v>5.9999999999999991</v>
      </c>
      <c r="AL47" s="180">
        <f>IF(AL46="","",VLOOKUP(AL46,'【記載例】（ユニット型）シフト記号表'!$C$5:$W$46,21,FALSE))</f>
        <v>5.9999999999999991</v>
      </c>
      <c r="AM47" s="180" t="str">
        <f>IF(AM46="","",VLOOKUP(AM46,'【記載例】（ユニット型）シフト記号表'!$C$5:$W$46,21,FALSE))</f>
        <v>-</v>
      </c>
      <c r="AN47" s="181">
        <f>IF(AN46="","",VLOOKUP(AN46,'【記載例】（ユニット型）シフト記号表'!$C$5:$W$46,21,FALSE))</f>
        <v>5.0000000000000009</v>
      </c>
      <c r="AO47" s="179">
        <f>IF(AO46="","",VLOOKUP(AO46,'【記載例】（ユニット型）シフト記号表'!$C$5:$W$46,21,FALSE))</f>
        <v>5.0000000000000009</v>
      </c>
      <c r="AP47" s="180" t="str">
        <f>IF(AP46="","",VLOOKUP(AP46,'【記載例】（ユニット型）シフト記号表'!$C$5:$W$46,21,FALSE))</f>
        <v>-</v>
      </c>
      <c r="AQ47" s="180">
        <f>IF(AQ46="","",VLOOKUP(AQ46,'【記載例】（ユニット型）シフト記号表'!$C$5:$W$46,21,FALSE))</f>
        <v>2</v>
      </c>
      <c r="AR47" s="180" t="str">
        <f>IF(AR46="","",VLOOKUP(AR46,'【記載例】（ユニット型）シフト記号表'!$C$5:$W$46,21,FALSE))</f>
        <v>-</v>
      </c>
      <c r="AS47" s="180">
        <f>IF(AS46="","",VLOOKUP(AS46,'【記載例】（ユニット型）シフト記号表'!$C$5:$W$46,21,FALSE))</f>
        <v>5.9999999999999991</v>
      </c>
      <c r="AT47" s="180">
        <f>IF(AT46="","",VLOOKUP(AT46,'【記載例】（ユニット型）シフト記号表'!$C$5:$W$46,21,FALSE))</f>
        <v>5.9999999999999991</v>
      </c>
      <c r="AU47" s="181" t="str">
        <f>IF(AU46="","",VLOOKUP(AU46,'【記載例】（ユニット型）シフト記号表'!$C$5:$W$46,21,FALSE))</f>
        <v>-</v>
      </c>
      <c r="AV47" s="179">
        <f>IF(AV46="","",VLOOKUP(AV46,'【記載例】（ユニット型）シフト記号表'!$C$5:$W$46,21,FALSE))</f>
        <v>5.0000000000000009</v>
      </c>
      <c r="AW47" s="180" t="str">
        <f>IF(AW46="","",VLOOKUP(AW46,'【記載例】（ユニット型）シフト記号表'!$C$5:$W$46,21,FALSE))</f>
        <v>-</v>
      </c>
      <c r="AX47" s="180" t="str">
        <f>IF(AX46="","",VLOOKUP(AX46,'【記載例】（ユニット型）シフト記号表'!$C$5:$W$46,21,FALSE))</f>
        <v>-</v>
      </c>
      <c r="AY47" s="180">
        <f>IF(AY46="","",VLOOKUP(AY46,'【記載例】（ユニット型）シフト記号表'!$C$5:$W$46,21,FALSE))</f>
        <v>2</v>
      </c>
      <c r="AZ47" s="180" t="str">
        <f>IF(AZ46="","",VLOOKUP(AZ46,'【記載例】（ユニット型）シフト記号表'!$C$5:$W$46,21,FALSE))</f>
        <v>-</v>
      </c>
      <c r="BA47" s="180">
        <f>IF(BA46="","",VLOOKUP(BA46,'【記載例】（ユニット型）シフト記号表'!$C$5:$W$46,21,FALSE))</f>
        <v>5.9999999999999991</v>
      </c>
      <c r="BB47" s="181">
        <f>IF(BB46="","",VLOOKUP(BB46,'【記載例】（ユニット型）シフト記号表'!$C$5:$W$46,21,FALSE))</f>
        <v>5.9999999999999991</v>
      </c>
      <c r="BC47" s="179" t="str">
        <f>IF(BC46="","",VLOOKUP(BC46,'【記載例】（ユニット型）シフト記号表'!$C$5:$W$46,21,FALSE))</f>
        <v/>
      </c>
      <c r="BD47" s="180" t="str">
        <f>IF(BD46="","",VLOOKUP(BD46,'【記載例】（ユニット型）シフト記号表'!$C$5:$W$46,21,FALSE))</f>
        <v/>
      </c>
      <c r="BE47" s="182" t="str">
        <f>IF(BE46="","",VLOOKUP(BE46,'【記載例】（ユニット型）シフト記号表'!$C$5:$W$46,21,FALSE))</f>
        <v/>
      </c>
      <c r="BF47" s="252">
        <f>IF($BI$3="計画",SUM(AA47:BB47),IF($BI$3="実績",SUM(AA47:BE47),""))</f>
        <v>76</v>
      </c>
      <c r="BG47" s="253"/>
      <c r="BH47" s="254">
        <f>IF($BI$3="計画",BF47/4,IF($BI$3="実績",(BF47/($BI$7/7)),""))</f>
        <v>19</v>
      </c>
      <c r="BI47" s="255"/>
      <c r="BJ47" s="240"/>
      <c r="BK47" s="241"/>
      <c r="BL47" s="241"/>
      <c r="BM47" s="241"/>
      <c r="BN47" s="242"/>
    </row>
    <row r="48" spans="2:66" ht="20.25" customHeight="1" x14ac:dyDescent="0.4">
      <c r="B48" s="59"/>
      <c r="C48" s="267"/>
      <c r="D48" s="271"/>
      <c r="E48" s="269"/>
      <c r="F48" s="270"/>
      <c r="G48" s="256"/>
      <c r="H48" s="257"/>
      <c r="I48" s="265" t="str">
        <f>G47</f>
        <v>介護職員</v>
      </c>
      <c r="J48" s="257"/>
      <c r="K48" s="265" t="str">
        <f>M47</f>
        <v>B</v>
      </c>
      <c r="L48" s="257"/>
      <c r="M48" s="258"/>
      <c r="N48" s="259"/>
      <c r="O48" s="260"/>
      <c r="P48" s="261"/>
      <c r="Q48" s="261"/>
      <c r="R48" s="262"/>
      <c r="S48" s="278"/>
      <c r="T48" s="244"/>
      <c r="U48" s="279"/>
      <c r="V48" s="29" t="s">
        <v>129</v>
      </c>
      <c r="W48" s="52"/>
      <c r="X48" s="52"/>
      <c r="Y48" s="53"/>
      <c r="Z48" s="69"/>
      <c r="AA48" s="183">
        <f>IF(AA46="","",VLOOKUP(AA46,'【記載例】（ユニット型）シフト記号表'!$C$5:$Y$46,23,FALSE))</f>
        <v>14</v>
      </c>
      <c r="AB48" s="184" t="str">
        <f>IF(AB46="","",VLOOKUP(AB46,'【記載例】（ユニット型）シフト記号表'!$C$5:$Y$46,23,FALSE))</f>
        <v>-</v>
      </c>
      <c r="AC48" s="184">
        <f>IF(AC46="","",VLOOKUP(AC46,'【記載例】（ユニット型）シフト記号表'!$C$5:$Y$46,23,FALSE))</f>
        <v>1.9999999999999991</v>
      </c>
      <c r="AD48" s="184">
        <f>IF(AD46="","",VLOOKUP(AD46,'【記載例】（ユニット型）シフト記号表'!$C$5:$Y$46,23,FALSE))</f>
        <v>1.9999999999999991</v>
      </c>
      <c r="AE48" s="184" t="str">
        <f>IF(AE46="","",VLOOKUP(AE46,'【記載例】（ユニット型）シフト記号表'!$C$5:$Y$46,23,FALSE))</f>
        <v>-</v>
      </c>
      <c r="AF48" s="184">
        <f>IF(AF46="","",VLOOKUP(AF46,'【記載例】（ユニット型）シフト記号表'!$C$5:$Y$46,23,FALSE))</f>
        <v>2.9999999999999991</v>
      </c>
      <c r="AG48" s="185" t="str">
        <f>IF(AG46="","",VLOOKUP(AG46,'【記載例】（ユニット型）シフト記号表'!$C$5:$Y$46,23,FALSE))</f>
        <v>-</v>
      </c>
      <c r="AH48" s="183" t="str">
        <f>IF(AH46="","",VLOOKUP(AH46,'【記載例】（ユニット型）シフト記号表'!$C$5:$Y$46,23,FALSE))</f>
        <v>-</v>
      </c>
      <c r="AI48" s="184">
        <f>IF(AI46="","",VLOOKUP(AI46,'【記載例】（ユニット型）シフト記号表'!$C$5:$Y$46,23,FALSE))</f>
        <v>14</v>
      </c>
      <c r="AJ48" s="184" t="str">
        <f>IF(AJ46="","",VLOOKUP(AJ46,'【記載例】（ユニット型）シフト記号表'!$C$5:$Y$46,23,FALSE))</f>
        <v>-</v>
      </c>
      <c r="AK48" s="184">
        <f>IF(AK46="","",VLOOKUP(AK46,'【記載例】（ユニット型）シフト記号表'!$C$5:$Y$46,23,FALSE))</f>
        <v>1.9999999999999991</v>
      </c>
      <c r="AL48" s="184">
        <f>IF(AL46="","",VLOOKUP(AL46,'【記載例】（ユニット型）シフト記号表'!$C$5:$Y$46,23,FALSE))</f>
        <v>1.9999999999999991</v>
      </c>
      <c r="AM48" s="184" t="str">
        <f>IF(AM46="","",VLOOKUP(AM46,'【記載例】（ユニット型）シフト記号表'!$C$5:$Y$46,23,FALSE))</f>
        <v>-</v>
      </c>
      <c r="AN48" s="185">
        <f>IF(AN46="","",VLOOKUP(AN46,'【記載例】（ユニット型）シフト記号表'!$C$5:$Y$46,23,FALSE))</f>
        <v>2.9999999999999991</v>
      </c>
      <c r="AO48" s="183">
        <f>IF(AO46="","",VLOOKUP(AO46,'【記載例】（ユニット型）シフト記号表'!$C$5:$Y$46,23,FALSE))</f>
        <v>2.9999999999999991</v>
      </c>
      <c r="AP48" s="184" t="str">
        <f>IF(AP46="","",VLOOKUP(AP46,'【記載例】（ユニット型）シフト記号表'!$C$5:$Y$46,23,FALSE))</f>
        <v>-</v>
      </c>
      <c r="AQ48" s="184">
        <f>IF(AQ46="","",VLOOKUP(AQ46,'【記載例】（ユニット型）シフト記号表'!$C$5:$Y$46,23,FALSE))</f>
        <v>14</v>
      </c>
      <c r="AR48" s="184" t="str">
        <f>IF(AR46="","",VLOOKUP(AR46,'【記載例】（ユニット型）シフト記号表'!$C$5:$Y$46,23,FALSE))</f>
        <v>-</v>
      </c>
      <c r="AS48" s="184">
        <f>IF(AS46="","",VLOOKUP(AS46,'【記載例】（ユニット型）シフト記号表'!$C$5:$Y$46,23,FALSE))</f>
        <v>1.9999999999999991</v>
      </c>
      <c r="AT48" s="184">
        <f>IF(AT46="","",VLOOKUP(AT46,'【記載例】（ユニット型）シフト記号表'!$C$5:$Y$46,23,FALSE))</f>
        <v>1.9999999999999991</v>
      </c>
      <c r="AU48" s="185" t="str">
        <f>IF(AU46="","",VLOOKUP(AU46,'【記載例】（ユニット型）シフト記号表'!$C$5:$Y$46,23,FALSE))</f>
        <v>-</v>
      </c>
      <c r="AV48" s="183">
        <f>IF(AV46="","",VLOOKUP(AV46,'【記載例】（ユニット型）シフト記号表'!$C$5:$Y$46,23,FALSE))</f>
        <v>2.9999999999999991</v>
      </c>
      <c r="AW48" s="184" t="str">
        <f>IF(AW46="","",VLOOKUP(AW46,'【記載例】（ユニット型）シフト記号表'!$C$5:$Y$46,23,FALSE))</f>
        <v>-</v>
      </c>
      <c r="AX48" s="184" t="str">
        <f>IF(AX46="","",VLOOKUP(AX46,'【記載例】（ユニット型）シフト記号表'!$C$5:$Y$46,23,FALSE))</f>
        <v>-</v>
      </c>
      <c r="AY48" s="184">
        <f>IF(AY46="","",VLOOKUP(AY46,'【記載例】（ユニット型）シフト記号表'!$C$5:$Y$46,23,FALSE))</f>
        <v>14</v>
      </c>
      <c r="AZ48" s="184" t="str">
        <f>IF(AZ46="","",VLOOKUP(AZ46,'【記載例】（ユニット型）シフト記号表'!$C$5:$Y$46,23,FALSE))</f>
        <v>-</v>
      </c>
      <c r="BA48" s="184">
        <f>IF(BA46="","",VLOOKUP(BA46,'【記載例】（ユニット型）シフト記号表'!$C$5:$Y$46,23,FALSE))</f>
        <v>1.9999999999999991</v>
      </c>
      <c r="BB48" s="185">
        <f>IF(BB46="","",VLOOKUP(BB46,'【記載例】（ユニット型）シフト記号表'!$C$5:$Y$46,23,FALSE))</f>
        <v>1.9999999999999991</v>
      </c>
      <c r="BC48" s="183" t="str">
        <f>IF(BC46="","",VLOOKUP(BC46,'【記載例】（ユニット型）シフト記号表'!$C$5:$Y$46,23,FALSE))</f>
        <v/>
      </c>
      <c r="BD48" s="184" t="str">
        <f>IF(BD46="","",VLOOKUP(BD46,'【記載例】（ユニット型）シフト記号表'!$C$5:$Y$46,23,FALSE))</f>
        <v/>
      </c>
      <c r="BE48" s="186" t="str">
        <f>IF(BE46="","",VLOOKUP(BE46,'【記載例】（ユニット型）シフト記号表'!$C$5:$Y$46,23,FALSE))</f>
        <v/>
      </c>
      <c r="BF48" s="263">
        <f>IF($BI$3="計画",SUM(AA48:BB48),IF($BI$3="実績",SUM(AA48:BE48),""))</f>
        <v>84</v>
      </c>
      <c r="BG48" s="264"/>
      <c r="BH48" s="284">
        <f>IF($BI$3="計画",BF48/4,IF($BI$3="実績",(BF48/($BI$7/7)),""))</f>
        <v>21</v>
      </c>
      <c r="BI48" s="285"/>
      <c r="BJ48" s="243"/>
      <c r="BK48" s="244"/>
      <c r="BL48" s="244"/>
      <c r="BM48" s="244"/>
      <c r="BN48" s="245"/>
    </row>
    <row r="49" spans="2:66" ht="20.25" customHeight="1" x14ac:dyDescent="0.4">
      <c r="B49" s="60"/>
      <c r="C49" s="266"/>
      <c r="D49" s="268" t="s">
        <v>195</v>
      </c>
      <c r="E49" s="269"/>
      <c r="F49" s="270"/>
      <c r="G49" s="246"/>
      <c r="H49" s="247"/>
      <c r="I49" s="205"/>
      <c r="J49" s="206"/>
      <c r="K49" s="205"/>
      <c r="L49" s="206"/>
      <c r="M49" s="272"/>
      <c r="N49" s="273"/>
      <c r="O49" s="250"/>
      <c r="P49" s="251"/>
      <c r="Q49" s="251"/>
      <c r="R49" s="247"/>
      <c r="S49" s="274" t="s">
        <v>210</v>
      </c>
      <c r="T49" s="238"/>
      <c r="U49" s="275"/>
      <c r="V49" s="25" t="s">
        <v>18</v>
      </c>
      <c r="W49" s="32"/>
      <c r="X49" s="32"/>
      <c r="Y49" s="20"/>
      <c r="Z49" s="68"/>
      <c r="AA49" s="209" t="s">
        <v>44</v>
      </c>
      <c r="AB49" s="210" t="s">
        <v>65</v>
      </c>
      <c r="AC49" s="210" t="s">
        <v>44</v>
      </c>
      <c r="AD49" s="210" t="s">
        <v>54</v>
      </c>
      <c r="AE49" s="210" t="s">
        <v>51</v>
      </c>
      <c r="AF49" s="210" t="s">
        <v>44</v>
      </c>
      <c r="AG49" s="211" t="s">
        <v>54</v>
      </c>
      <c r="AH49" s="209" t="s">
        <v>54</v>
      </c>
      <c r="AI49" s="210" t="s">
        <v>44</v>
      </c>
      <c r="AJ49" s="210" t="s">
        <v>65</v>
      </c>
      <c r="AK49" s="210" t="s">
        <v>44</v>
      </c>
      <c r="AL49" s="210" t="s">
        <v>54</v>
      </c>
      <c r="AM49" s="210" t="s">
        <v>51</v>
      </c>
      <c r="AN49" s="211" t="s">
        <v>44</v>
      </c>
      <c r="AO49" s="209" t="s">
        <v>54</v>
      </c>
      <c r="AP49" s="210" t="s">
        <v>51</v>
      </c>
      <c r="AQ49" s="210" t="s">
        <v>44</v>
      </c>
      <c r="AR49" s="210" t="s">
        <v>65</v>
      </c>
      <c r="AS49" s="210" t="s">
        <v>44</v>
      </c>
      <c r="AT49" s="210" t="s">
        <v>54</v>
      </c>
      <c r="AU49" s="211" t="s">
        <v>44</v>
      </c>
      <c r="AV49" s="209" t="s">
        <v>44</v>
      </c>
      <c r="AW49" s="210" t="s">
        <v>54</v>
      </c>
      <c r="AX49" s="210" t="s">
        <v>51</v>
      </c>
      <c r="AY49" s="210" t="s">
        <v>44</v>
      </c>
      <c r="AZ49" s="210" t="s">
        <v>65</v>
      </c>
      <c r="BA49" s="210" t="s">
        <v>44</v>
      </c>
      <c r="BB49" s="211" t="s">
        <v>54</v>
      </c>
      <c r="BC49" s="209"/>
      <c r="BD49" s="210"/>
      <c r="BE49" s="212"/>
      <c r="BF49" s="280"/>
      <c r="BG49" s="281"/>
      <c r="BH49" s="282"/>
      <c r="BI49" s="283"/>
      <c r="BJ49" s="237"/>
      <c r="BK49" s="238"/>
      <c r="BL49" s="238"/>
      <c r="BM49" s="238"/>
      <c r="BN49" s="239"/>
    </row>
    <row r="50" spans="2:66" ht="20.25" customHeight="1" x14ac:dyDescent="0.4">
      <c r="B50" s="58">
        <f>B47+1</f>
        <v>11</v>
      </c>
      <c r="C50" s="267"/>
      <c r="D50" s="271"/>
      <c r="E50" s="269"/>
      <c r="F50" s="270"/>
      <c r="G50" s="246" t="s">
        <v>138</v>
      </c>
      <c r="H50" s="247"/>
      <c r="I50" s="205"/>
      <c r="J50" s="206"/>
      <c r="K50" s="205"/>
      <c r="L50" s="206"/>
      <c r="M50" s="248" t="s">
        <v>112</v>
      </c>
      <c r="N50" s="249"/>
      <c r="O50" s="250" t="s">
        <v>113</v>
      </c>
      <c r="P50" s="251"/>
      <c r="Q50" s="251"/>
      <c r="R50" s="247"/>
      <c r="S50" s="276"/>
      <c r="T50" s="241"/>
      <c r="U50" s="277"/>
      <c r="V50" s="27" t="s">
        <v>84</v>
      </c>
      <c r="W50" s="28"/>
      <c r="X50" s="28"/>
      <c r="Y50" s="23"/>
      <c r="Z50" s="63"/>
      <c r="AA50" s="179" t="str">
        <f>IF(AA49="","",VLOOKUP(AA49,'【記載例】（ユニット型）シフト記号表'!$C$5:$W$46,21,FALSE))</f>
        <v>-</v>
      </c>
      <c r="AB50" s="180">
        <f>IF(AB49="","",VLOOKUP(AB49,'【記載例】（ユニット型）シフト記号表'!$C$5:$W$46,21,FALSE))</f>
        <v>2</v>
      </c>
      <c r="AC50" s="180" t="str">
        <f>IF(AC49="","",VLOOKUP(AC49,'【記載例】（ユニット型）シフト記号表'!$C$5:$W$46,21,FALSE))</f>
        <v>-</v>
      </c>
      <c r="AD50" s="180">
        <f>IF(AD49="","",VLOOKUP(AD49,'【記載例】（ユニット型）シフト記号表'!$C$5:$W$46,21,FALSE))</f>
        <v>5.0000000000000009</v>
      </c>
      <c r="AE50" s="180">
        <f>IF(AE49="","",VLOOKUP(AE49,'【記載例】（ユニット型）シフト記号表'!$C$5:$W$46,21,FALSE))</f>
        <v>5.9999999999999991</v>
      </c>
      <c r="AF50" s="180" t="str">
        <f>IF(AF49="","",VLOOKUP(AF49,'【記載例】（ユニット型）シフト記号表'!$C$5:$W$46,21,FALSE))</f>
        <v>-</v>
      </c>
      <c r="AG50" s="181">
        <f>IF(AG49="","",VLOOKUP(AG49,'【記載例】（ユニット型）シフト記号表'!$C$5:$W$46,21,FALSE))</f>
        <v>5.0000000000000009</v>
      </c>
      <c r="AH50" s="179">
        <f>IF(AH49="","",VLOOKUP(AH49,'【記載例】（ユニット型）シフト記号表'!$C$5:$W$46,21,FALSE))</f>
        <v>5.0000000000000009</v>
      </c>
      <c r="AI50" s="180" t="str">
        <f>IF(AI49="","",VLOOKUP(AI49,'【記載例】（ユニット型）シフト記号表'!$C$5:$W$46,21,FALSE))</f>
        <v>-</v>
      </c>
      <c r="AJ50" s="180">
        <f>IF(AJ49="","",VLOOKUP(AJ49,'【記載例】（ユニット型）シフト記号表'!$C$5:$W$46,21,FALSE))</f>
        <v>2</v>
      </c>
      <c r="AK50" s="180" t="str">
        <f>IF(AK49="","",VLOOKUP(AK49,'【記載例】（ユニット型）シフト記号表'!$C$5:$W$46,21,FALSE))</f>
        <v>-</v>
      </c>
      <c r="AL50" s="180">
        <f>IF(AL49="","",VLOOKUP(AL49,'【記載例】（ユニット型）シフト記号表'!$C$5:$W$46,21,FALSE))</f>
        <v>5.0000000000000009</v>
      </c>
      <c r="AM50" s="180">
        <f>IF(AM49="","",VLOOKUP(AM49,'【記載例】（ユニット型）シフト記号表'!$C$5:$W$46,21,FALSE))</f>
        <v>5.9999999999999991</v>
      </c>
      <c r="AN50" s="181" t="str">
        <f>IF(AN49="","",VLOOKUP(AN49,'【記載例】（ユニット型）シフト記号表'!$C$5:$W$46,21,FALSE))</f>
        <v>-</v>
      </c>
      <c r="AO50" s="179">
        <f>IF(AO49="","",VLOOKUP(AO49,'【記載例】（ユニット型）シフト記号表'!$C$5:$W$46,21,FALSE))</f>
        <v>5.0000000000000009</v>
      </c>
      <c r="AP50" s="180">
        <f>IF(AP49="","",VLOOKUP(AP49,'【記載例】（ユニット型）シフト記号表'!$C$5:$W$46,21,FALSE))</f>
        <v>5.9999999999999991</v>
      </c>
      <c r="AQ50" s="180" t="str">
        <f>IF(AQ49="","",VLOOKUP(AQ49,'【記載例】（ユニット型）シフト記号表'!$C$5:$W$46,21,FALSE))</f>
        <v>-</v>
      </c>
      <c r="AR50" s="180">
        <f>IF(AR49="","",VLOOKUP(AR49,'【記載例】（ユニット型）シフト記号表'!$C$5:$W$46,21,FALSE))</f>
        <v>2</v>
      </c>
      <c r="AS50" s="180" t="str">
        <f>IF(AS49="","",VLOOKUP(AS49,'【記載例】（ユニット型）シフト記号表'!$C$5:$W$46,21,FALSE))</f>
        <v>-</v>
      </c>
      <c r="AT50" s="180">
        <f>IF(AT49="","",VLOOKUP(AT49,'【記載例】（ユニット型）シフト記号表'!$C$5:$W$46,21,FALSE))</f>
        <v>5.0000000000000009</v>
      </c>
      <c r="AU50" s="181" t="str">
        <f>IF(AU49="","",VLOOKUP(AU49,'【記載例】（ユニット型）シフト記号表'!$C$5:$W$46,21,FALSE))</f>
        <v>-</v>
      </c>
      <c r="AV50" s="179" t="str">
        <f>IF(AV49="","",VLOOKUP(AV49,'【記載例】（ユニット型）シフト記号表'!$C$5:$W$46,21,FALSE))</f>
        <v>-</v>
      </c>
      <c r="AW50" s="180">
        <f>IF(AW49="","",VLOOKUP(AW49,'【記載例】（ユニット型）シフト記号表'!$C$5:$W$46,21,FALSE))</f>
        <v>5.0000000000000009</v>
      </c>
      <c r="AX50" s="180">
        <f>IF(AX49="","",VLOOKUP(AX49,'【記載例】（ユニット型）シフト記号表'!$C$5:$W$46,21,FALSE))</f>
        <v>5.9999999999999991</v>
      </c>
      <c r="AY50" s="180" t="str">
        <f>IF(AY49="","",VLOOKUP(AY49,'【記載例】（ユニット型）シフト記号表'!$C$5:$W$46,21,FALSE))</f>
        <v>-</v>
      </c>
      <c r="AZ50" s="180">
        <f>IF(AZ49="","",VLOOKUP(AZ49,'【記載例】（ユニット型）シフト記号表'!$C$5:$W$46,21,FALSE))</f>
        <v>2</v>
      </c>
      <c r="BA50" s="180" t="str">
        <f>IF(BA49="","",VLOOKUP(BA49,'【記載例】（ユニット型）シフト記号表'!$C$5:$W$46,21,FALSE))</f>
        <v>-</v>
      </c>
      <c r="BB50" s="181">
        <f>IF(BB49="","",VLOOKUP(BB49,'【記載例】（ユニット型）シフト記号表'!$C$5:$W$46,21,FALSE))</f>
        <v>5.0000000000000009</v>
      </c>
      <c r="BC50" s="179" t="str">
        <f>IF(BC49="","",VLOOKUP(BC49,'【記載例】（ユニット型）シフト記号表'!$C$5:$W$46,21,FALSE))</f>
        <v/>
      </c>
      <c r="BD50" s="180" t="str">
        <f>IF(BD49="","",VLOOKUP(BD49,'【記載例】（ユニット型）シフト記号表'!$C$5:$W$46,21,FALSE))</f>
        <v/>
      </c>
      <c r="BE50" s="182" t="str">
        <f>IF(BE49="","",VLOOKUP(BE49,'【記載例】（ユニット型）シフト記号表'!$C$5:$W$46,21,FALSE))</f>
        <v/>
      </c>
      <c r="BF50" s="252">
        <f>IF($BI$3="計画",SUM(AA50:BB50),IF($BI$3="実績",SUM(AA50:BE50),""))</f>
        <v>72</v>
      </c>
      <c r="BG50" s="253"/>
      <c r="BH50" s="254">
        <f>IF($BI$3="計画",BF50/4,IF($BI$3="実績",(BF50/($BI$7/7)),""))</f>
        <v>18</v>
      </c>
      <c r="BI50" s="255"/>
      <c r="BJ50" s="240"/>
      <c r="BK50" s="241"/>
      <c r="BL50" s="241"/>
      <c r="BM50" s="241"/>
      <c r="BN50" s="242"/>
    </row>
    <row r="51" spans="2:66" ht="20.25" customHeight="1" x14ac:dyDescent="0.4">
      <c r="B51" s="59"/>
      <c r="C51" s="267"/>
      <c r="D51" s="271"/>
      <c r="E51" s="269"/>
      <c r="F51" s="270"/>
      <c r="G51" s="256"/>
      <c r="H51" s="257"/>
      <c r="I51" s="265" t="str">
        <f>G50</f>
        <v>介護職員</v>
      </c>
      <c r="J51" s="257"/>
      <c r="K51" s="265" t="str">
        <f>M50</f>
        <v>A</v>
      </c>
      <c r="L51" s="257"/>
      <c r="M51" s="258"/>
      <c r="N51" s="259"/>
      <c r="O51" s="260"/>
      <c r="P51" s="261"/>
      <c r="Q51" s="261"/>
      <c r="R51" s="262"/>
      <c r="S51" s="278"/>
      <c r="T51" s="244"/>
      <c r="U51" s="279"/>
      <c r="V51" s="29" t="s">
        <v>129</v>
      </c>
      <c r="W51" s="52"/>
      <c r="X51" s="52"/>
      <c r="Y51" s="53"/>
      <c r="Z51" s="69"/>
      <c r="AA51" s="183" t="str">
        <f>IF(AA49="","",VLOOKUP(AA49,'【記載例】（ユニット型）シフト記号表'!$C$5:$Y$46,23,FALSE))</f>
        <v>-</v>
      </c>
      <c r="AB51" s="184">
        <f>IF(AB49="","",VLOOKUP(AB49,'【記載例】（ユニット型）シフト記号表'!$C$5:$Y$46,23,FALSE))</f>
        <v>14</v>
      </c>
      <c r="AC51" s="184" t="str">
        <f>IF(AC49="","",VLOOKUP(AC49,'【記載例】（ユニット型）シフト記号表'!$C$5:$Y$46,23,FALSE))</f>
        <v>-</v>
      </c>
      <c r="AD51" s="184">
        <f>IF(AD49="","",VLOOKUP(AD49,'【記載例】（ユニット型）シフト記号表'!$C$5:$Y$46,23,FALSE))</f>
        <v>2.9999999999999991</v>
      </c>
      <c r="AE51" s="184">
        <f>IF(AE49="","",VLOOKUP(AE49,'【記載例】（ユニット型）シフト記号表'!$C$5:$Y$46,23,FALSE))</f>
        <v>1.9999999999999991</v>
      </c>
      <c r="AF51" s="184" t="str">
        <f>IF(AF49="","",VLOOKUP(AF49,'【記載例】（ユニット型）シフト記号表'!$C$5:$Y$46,23,FALSE))</f>
        <v>-</v>
      </c>
      <c r="AG51" s="185">
        <f>IF(AG49="","",VLOOKUP(AG49,'【記載例】（ユニット型）シフト記号表'!$C$5:$Y$46,23,FALSE))</f>
        <v>2.9999999999999991</v>
      </c>
      <c r="AH51" s="183">
        <f>IF(AH49="","",VLOOKUP(AH49,'【記載例】（ユニット型）シフト記号表'!$C$5:$Y$46,23,FALSE))</f>
        <v>2.9999999999999991</v>
      </c>
      <c r="AI51" s="184" t="str">
        <f>IF(AI49="","",VLOOKUP(AI49,'【記載例】（ユニット型）シフト記号表'!$C$5:$Y$46,23,FALSE))</f>
        <v>-</v>
      </c>
      <c r="AJ51" s="184">
        <f>IF(AJ49="","",VLOOKUP(AJ49,'【記載例】（ユニット型）シフト記号表'!$C$5:$Y$46,23,FALSE))</f>
        <v>14</v>
      </c>
      <c r="AK51" s="184" t="str">
        <f>IF(AK49="","",VLOOKUP(AK49,'【記載例】（ユニット型）シフト記号表'!$C$5:$Y$46,23,FALSE))</f>
        <v>-</v>
      </c>
      <c r="AL51" s="184">
        <f>IF(AL49="","",VLOOKUP(AL49,'【記載例】（ユニット型）シフト記号表'!$C$5:$Y$46,23,FALSE))</f>
        <v>2.9999999999999991</v>
      </c>
      <c r="AM51" s="184">
        <f>IF(AM49="","",VLOOKUP(AM49,'【記載例】（ユニット型）シフト記号表'!$C$5:$Y$46,23,FALSE))</f>
        <v>1.9999999999999991</v>
      </c>
      <c r="AN51" s="185" t="str">
        <f>IF(AN49="","",VLOOKUP(AN49,'【記載例】（ユニット型）シフト記号表'!$C$5:$Y$46,23,FALSE))</f>
        <v>-</v>
      </c>
      <c r="AO51" s="183">
        <f>IF(AO49="","",VLOOKUP(AO49,'【記載例】（ユニット型）シフト記号表'!$C$5:$Y$46,23,FALSE))</f>
        <v>2.9999999999999991</v>
      </c>
      <c r="AP51" s="184">
        <f>IF(AP49="","",VLOOKUP(AP49,'【記載例】（ユニット型）シフト記号表'!$C$5:$Y$46,23,FALSE))</f>
        <v>1.9999999999999991</v>
      </c>
      <c r="AQ51" s="184" t="str">
        <f>IF(AQ49="","",VLOOKUP(AQ49,'【記載例】（ユニット型）シフト記号表'!$C$5:$Y$46,23,FALSE))</f>
        <v>-</v>
      </c>
      <c r="AR51" s="184">
        <f>IF(AR49="","",VLOOKUP(AR49,'【記載例】（ユニット型）シフト記号表'!$C$5:$Y$46,23,FALSE))</f>
        <v>14</v>
      </c>
      <c r="AS51" s="184" t="str">
        <f>IF(AS49="","",VLOOKUP(AS49,'【記載例】（ユニット型）シフト記号表'!$C$5:$Y$46,23,FALSE))</f>
        <v>-</v>
      </c>
      <c r="AT51" s="184">
        <f>IF(AT49="","",VLOOKUP(AT49,'【記載例】（ユニット型）シフト記号表'!$C$5:$Y$46,23,FALSE))</f>
        <v>2.9999999999999991</v>
      </c>
      <c r="AU51" s="185" t="str">
        <f>IF(AU49="","",VLOOKUP(AU49,'【記載例】（ユニット型）シフト記号表'!$C$5:$Y$46,23,FALSE))</f>
        <v>-</v>
      </c>
      <c r="AV51" s="183" t="str">
        <f>IF(AV49="","",VLOOKUP(AV49,'【記載例】（ユニット型）シフト記号表'!$C$5:$Y$46,23,FALSE))</f>
        <v>-</v>
      </c>
      <c r="AW51" s="184">
        <f>IF(AW49="","",VLOOKUP(AW49,'【記載例】（ユニット型）シフト記号表'!$C$5:$Y$46,23,FALSE))</f>
        <v>2.9999999999999991</v>
      </c>
      <c r="AX51" s="184">
        <f>IF(AX49="","",VLOOKUP(AX49,'【記載例】（ユニット型）シフト記号表'!$C$5:$Y$46,23,FALSE))</f>
        <v>1.9999999999999991</v>
      </c>
      <c r="AY51" s="184" t="str">
        <f>IF(AY49="","",VLOOKUP(AY49,'【記載例】（ユニット型）シフト記号表'!$C$5:$Y$46,23,FALSE))</f>
        <v>-</v>
      </c>
      <c r="AZ51" s="184">
        <f>IF(AZ49="","",VLOOKUP(AZ49,'【記載例】（ユニット型）シフト記号表'!$C$5:$Y$46,23,FALSE))</f>
        <v>14</v>
      </c>
      <c r="BA51" s="184" t="str">
        <f>IF(BA49="","",VLOOKUP(BA49,'【記載例】（ユニット型）シフト記号表'!$C$5:$Y$46,23,FALSE))</f>
        <v>-</v>
      </c>
      <c r="BB51" s="185">
        <f>IF(BB49="","",VLOOKUP(BB49,'【記載例】（ユニット型）シフト記号表'!$C$5:$Y$46,23,FALSE))</f>
        <v>2.9999999999999991</v>
      </c>
      <c r="BC51" s="183" t="str">
        <f>IF(BC49="","",VLOOKUP(BC49,'【記載例】（ユニット型）シフト記号表'!$C$5:$Y$46,23,FALSE))</f>
        <v/>
      </c>
      <c r="BD51" s="184" t="str">
        <f>IF(BD49="","",VLOOKUP(BD49,'【記載例】（ユニット型）シフト記号表'!$C$5:$Y$46,23,FALSE))</f>
        <v/>
      </c>
      <c r="BE51" s="186" t="str">
        <f>IF(BE49="","",VLOOKUP(BE49,'【記載例】（ユニット型）シフト記号表'!$C$5:$Y$46,23,FALSE))</f>
        <v/>
      </c>
      <c r="BF51" s="263">
        <f>IF($BI$3="計画",SUM(AA51:BB51),IF($BI$3="実績",SUM(AA51:BE51),""))</f>
        <v>88</v>
      </c>
      <c r="BG51" s="264"/>
      <c r="BH51" s="284">
        <f>IF($BI$3="計画",BF51/4,IF($BI$3="実績",(BF51/($BI$7/7)),""))</f>
        <v>22</v>
      </c>
      <c r="BI51" s="285"/>
      <c r="BJ51" s="243"/>
      <c r="BK51" s="244"/>
      <c r="BL51" s="244"/>
      <c r="BM51" s="244"/>
      <c r="BN51" s="245"/>
    </row>
    <row r="52" spans="2:66" ht="20.25" customHeight="1" x14ac:dyDescent="0.4">
      <c r="B52" s="60"/>
      <c r="C52" s="266"/>
      <c r="D52" s="268" t="s">
        <v>195</v>
      </c>
      <c r="E52" s="269"/>
      <c r="F52" s="270"/>
      <c r="G52" s="246"/>
      <c r="H52" s="247"/>
      <c r="I52" s="205"/>
      <c r="J52" s="206"/>
      <c r="K52" s="205"/>
      <c r="L52" s="206"/>
      <c r="M52" s="272"/>
      <c r="N52" s="273"/>
      <c r="O52" s="250"/>
      <c r="P52" s="251"/>
      <c r="Q52" s="251"/>
      <c r="R52" s="247"/>
      <c r="S52" s="274" t="s">
        <v>211</v>
      </c>
      <c r="T52" s="238"/>
      <c r="U52" s="275"/>
      <c r="V52" s="25" t="s">
        <v>18</v>
      </c>
      <c r="W52" s="32"/>
      <c r="X52" s="32"/>
      <c r="Y52" s="20"/>
      <c r="Z52" s="68"/>
      <c r="AA52" s="209" t="s">
        <v>54</v>
      </c>
      <c r="AB52" s="210" t="s">
        <v>44</v>
      </c>
      <c r="AC52" s="210" t="s">
        <v>65</v>
      </c>
      <c r="AD52" s="210" t="s">
        <v>44</v>
      </c>
      <c r="AE52" s="210" t="s">
        <v>54</v>
      </c>
      <c r="AF52" s="210" t="s">
        <v>51</v>
      </c>
      <c r="AG52" s="211" t="s">
        <v>44</v>
      </c>
      <c r="AH52" s="209" t="s">
        <v>51</v>
      </c>
      <c r="AI52" s="210" t="s">
        <v>54</v>
      </c>
      <c r="AJ52" s="210" t="s">
        <v>44</v>
      </c>
      <c r="AK52" s="210" t="s">
        <v>65</v>
      </c>
      <c r="AL52" s="210" t="s">
        <v>44</v>
      </c>
      <c r="AM52" s="210" t="s">
        <v>54</v>
      </c>
      <c r="AN52" s="211" t="s">
        <v>44</v>
      </c>
      <c r="AO52" s="209" t="s">
        <v>51</v>
      </c>
      <c r="AP52" s="210" t="s">
        <v>54</v>
      </c>
      <c r="AQ52" s="210" t="s">
        <v>44</v>
      </c>
      <c r="AR52" s="210" t="s">
        <v>44</v>
      </c>
      <c r="AS52" s="210" t="s">
        <v>65</v>
      </c>
      <c r="AT52" s="211" t="s">
        <v>44</v>
      </c>
      <c r="AU52" s="211" t="s">
        <v>51</v>
      </c>
      <c r="AV52" s="209" t="s">
        <v>51</v>
      </c>
      <c r="AW52" s="210" t="s">
        <v>44</v>
      </c>
      <c r="AX52" s="210" t="s">
        <v>54</v>
      </c>
      <c r="AY52" s="210" t="s">
        <v>51</v>
      </c>
      <c r="AZ52" s="210" t="s">
        <v>44</v>
      </c>
      <c r="BA52" s="210" t="s">
        <v>65</v>
      </c>
      <c r="BB52" s="211" t="s">
        <v>44</v>
      </c>
      <c r="BC52" s="209"/>
      <c r="BD52" s="210"/>
      <c r="BE52" s="212"/>
      <c r="BF52" s="280"/>
      <c r="BG52" s="281"/>
      <c r="BH52" s="282"/>
      <c r="BI52" s="283"/>
      <c r="BJ52" s="237"/>
      <c r="BK52" s="238"/>
      <c r="BL52" s="238"/>
      <c r="BM52" s="238"/>
      <c r="BN52" s="239"/>
    </row>
    <row r="53" spans="2:66" ht="20.25" customHeight="1" x14ac:dyDescent="0.4">
      <c r="B53" s="58">
        <f>B50+1</f>
        <v>12</v>
      </c>
      <c r="C53" s="267"/>
      <c r="D53" s="271"/>
      <c r="E53" s="269"/>
      <c r="F53" s="270"/>
      <c r="G53" s="246" t="s">
        <v>138</v>
      </c>
      <c r="H53" s="247"/>
      <c r="I53" s="205"/>
      <c r="J53" s="206"/>
      <c r="K53" s="205"/>
      <c r="L53" s="206"/>
      <c r="M53" s="248" t="s">
        <v>112</v>
      </c>
      <c r="N53" s="249"/>
      <c r="O53" s="250" t="s">
        <v>113</v>
      </c>
      <c r="P53" s="251"/>
      <c r="Q53" s="251"/>
      <c r="R53" s="247"/>
      <c r="S53" s="276"/>
      <c r="T53" s="241"/>
      <c r="U53" s="277"/>
      <c r="V53" s="27" t="s">
        <v>84</v>
      </c>
      <c r="W53" s="28"/>
      <c r="X53" s="28"/>
      <c r="Y53" s="23"/>
      <c r="Z53" s="63"/>
      <c r="AA53" s="179">
        <f>IF(AA52="","",VLOOKUP(AA52,'【記載例】（ユニット型）シフト記号表'!$C$5:$W$46,21,FALSE))</f>
        <v>5.0000000000000009</v>
      </c>
      <c r="AB53" s="180" t="str">
        <f>IF(AB52="","",VLOOKUP(AB52,'【記載例】（ユニット型）シフト記号表'!$C$5:$W$46,21,FALSE))</f>
        <v>-</v>
      </c>
      <c r="AC53" s="180">
        <f>IF(AC52="","",VLOOKUP(AC52,'【記載例】（ユニット型）シフト記号表'!$C$5:$W$46,21,FALSE))</f>
        <v>2</v>
      </c>
      <c r="AD53" s="180" t="str">
        <f>IF(AD52="","",VLOOKUP(AD52,'【記載例】（ユニット型）シフト記号表'!$C$5:$W$46,21,FALSE))</f>
        <v>-</v>
      </c>
      <c r="AE53" s="180">
        <f>IF(AE52="","",VLOOKUP(AE52,'【記載例】（ユニット型）シフト記号表'!$C$5:$W$46,21,FALSE))</f>
        <v>5.0000000000000009</v>
      </c>
      <c r="AF53" s="180">
        <f>IF(AF52="","",VLOOKUP(AF52,'【記載例】（ユニット型）シフト記号表'!$C$5:$W$46,21,FALSE))</f>
        <v>5.9999999999999991</v>
      </c>
      <c r="AG53" s="181" t="str">
        <f>IF(AG52="","",VLOOKUP(AG52,'【記載例】（ユニット型）シフト記号表'!$C$5:$W$46,21,FALSE))</f>
        <v>-</v>
      </c>
      <c r="AH53" s="179">
        <f>IF(AH52="","",VLOOKUP(AH52,'【記載例】（ユニット型）シフト記号表'!$C$5:$W$46,21,FALSE))</f>
        <v>5.9999999999999991</v>
      </c>
      <c r="AI53" s="180">
        <f>IF(AI52="","",VLOOKUP(AI52,'【記載例】（ユニット型）シフト記号表'!$C$5:$W$46,21,FALSE))</f>
        <v>5.0000000000000009</v>
      </c>
      <c r="AJ53" s="180" t="str">
        <f>IF(AJ52="","",VLOOKUP(AJ52,'【記載例】（ユニット型）シフト記号表'!$C$5:$W$46,21,FALSE))</f>
        <v>-</v>
      </c>
      <c r="AK53" s="180">
        <f>IF(AK52="","",VLOOKUP(AK52,'【記載例】（ユニット型）シフト記号表'!$C$5:$W$46,21,FALSE))</f>
        <v>2</v>
      </c>
      <c r="AL53" s="180" t="str">
        <f>IF(AL52="","",VLOOKUP(AL52,'【記載例】（ユニット型）シフト記号表'!$C$5:$W$46,21,FALSE))</f>
        <v>-</v>
      </c>
      <c r="AM53" s="180">
        <f>IF(AM52="","",VLOOKUP(AM52,'【記載例】（ユニット型）シフト記号表'!$C$5:$W$46,21,FALSE))</f>
        <v>5.0000000000000009</v>
      </c>
      <c r="AN53" s="181" t="str">
        <f>IF(AN52="","",VLOOKUP(AN52,'【記載例】（ユニット型）シフト記号表'!$C$5:$W$46,21,FALSE))</f>
        <v>-</v>
      </c>
      <c r="AO53" s="179">
        <f>IF(AO52="","",VLOOKUP(AO52,'【記載例】（ユニット型）シフト記号表'!$C$5:$W$46,21,FALSE))</f>
        <v>5.9999999999999991</v>
      </c>
      <c r="AP53" s="180">
        <f>IF(AP52="","",VLOOKUP(AP52,'【記載例】（ユニット型）シフト記号表'!$C$5:$W$46,21,FALSE))</f>
        <v>5.0000000000000009</v>
      </c>
      <c r="AQ53" s="180" t="str">
        <f>IF(AQ52="","",VLOOKUP(AQ52,'【記載例】（ユニット型）シフト記号表'!$C$5:$W$46,21,FALSE))</f>
        <v>-</v>
      </c>
      <c r="AR53" s="180" t="str">
        <f>IF(AR52="","",VLOOKUP(AR52,'【記載例】（ユニット型）シフト記号表'!$C$5:$W$46,21,FALSE))</f>
        <v>-</v>
      </c>
      <c r="AS53" s="180">
        <f>IF(AS52="","",VLOOKUP(AS52,'【記載例】（ユニット型）シフト記号表'!$C$5:$W$46,21,FALSE))</f>
        <v>2</v>
      </c>
      <c r="AT53" s="180" t="str">
        <f>IF(AT52="","",VLOOKUP(AT52,'【記載例】（ユニット型）シフト記号表'!$C$5:$W$46,21,FALSE))</f>
        <v>-</v>
      </c>
      <c r="AU53" s="181">
        <f>IF(AU52="","",VLOOKUP(AU52,'【記載例】（ユニット型）シフト記号表'!$C$5:$W$46,21,FALSE))</f>
        <v>5.9999999999999991</v>
      </c>
      <c r="AV53" s="179">
        <f>IF(AV52="","",VLOOKUP(AV52,'【記載例】（ユニット型）シフト記号表'!$C$5:$W$46,21,FALSE))</f>
        <v>5.9999999999999991</v>
      </c>
      <c r="AW53" s="180" t="str">
        <f>IF(AW52="","",VLOOKUP(AW52,'【記載例】（ユニット型）シフト記号表'!$C$5:$W$46,21,FALSE))</f>
        <v>-</v>
      </c>
      <c r="AX53" s="180">
        <f>IF(AX52="","",VLOOKUP(AX52,'【記載例】（ユニット型）シフト記号表'!$C$5:$W$46,21,FALSE))</f>
        <v>5.0000000000000009</v>
      </c>
      <c r="AY53" s="180">
        <f>IF(AY52="","",VLOOKUP(AY52,'【記載例】（ユニット型）シフト記号表'!$C$5:$W$46,21,FALSE))</f>
        <v>5.9999999999999991</v>
      </c>
      <c r="AZ53" s="180" t="str">
        <f>IF(AZ52="","",VLOOKUP(AZ52,'【記載例】（ユニット型）シフト記号表'!$C$5:$W$46,21,FALSE))</f>
        <v>-</v>
      </c>
      <c r="BA53" s="180">
        <f>IF(BA52="","",VLOOKUP(BA52,'【記載例】（ユニット型）シフト記号表'!$C$5:$W$46,21,FALSE))</f>
        <v>2</v>
      </c>
      <c r="BB53" s="181" t="str">
        <f>IF(BB52="","",VLOOKUP(BB52,'【記載例】（ユニット型）シフト記号表'!$C$5:$W$46,21,FALSE))</f>
        <v>-</v>
      </c>
      <c r="BC53" s="179" t="str">
        <f>IF(BC52="","",VLOOKUP(BC52,'【記載例】（ユニット型）シフト記号表'!$C$5:$W$46,21,FALSE))</f>
        <v/>
      </c>
      <c r="BD53" s="180" t="str">
        <f>IF(BD52="","",VLOOKUP(BD52,'【記載例】（ユニット型）シフト記号表'!$C$5:$W$46,21,FALSE))</f>
        <v/>
      </c>
      <c r="BE53" s="182" t="str">
        <f>IF(BE52="","",VLOOKUP(BE52,'【記載例】（ユニット型）シフト記号表'!$C$5:$W$46,21,FALSE))</f>
        <v/>
      </c>
      <c r="BF53" s="252">
        <f>IF($BI$3="計画",SUM(AA53:BB53),IF($BI$3="実績",SUM(AA53:BE53),""))</f>
        <v>74</v>
      </c>
      <c r="BG53" s="253"/>
      <c r="BH53" s="254">
        <f>IF($BI$3="計画",BF53/4,IF($BI$3="実績",(BF53/($BI$7/7)),""))</f>
        <v>18.5</v>
      </c>
      <c r="BI53" s="255"/>
      <c r="BJ53" s="240"/>
      <c r="BK53" s="241"/>
      <c r="BL53" s="241"/>
      <c r="BM53" s="241"/>
      <c r="BN53" s="242"/>
    </row>
    <row r="54" spans="2:66" ht="20.25" customHeight="1" x14ac:dyDescent="0.4">
      <c r="B54" s="59"/>
      <c r="C54" s="267"/>
      <c r="D54" s="271"/>
      <c r="E54" s="269"/>
      <c r="F54" s="270"/>
      <c r="G54" s="256"/>
      <c r="H54" s="257"/>
      <c r="I54" s="265" t="str">
        <f>G53</f>
        <v>介護職員</v>
      </c>
      <c r="J54" s="257"/>
      <c r="K54" s="265" t="str">
        <f>M53</f>
        <v>A</v>
      </c>
      <c r="L54" s="257"/>
      <c r="M54" s="258"/>
      <c r="N54" s="259"/>
      <c r="O54" s="260"/>
      <c r="P54" s="261"/>
      <c r="Q54" s="261"/>
      <c r="R54" s="262"/>
      <c r="S54" s="278"/>
      <c r="T54" s="244"/>
      <c r="U54" s="279"/>
      <c r="V54" s="29" t="s">
        <v>129</v>
      </c>
      <c r="W54" s="52"/>
      <c r="X54" s="52"/>
      <c r="Y54" s="53"/>
      <c r="Z54" s="69"/>
      <c r="AA54" s="183">
        <f>IF(AA52="","",VLOOKUP(AA52,'【記載例】（ユニット型）シフト記号表'!$C$5:$Y$46,23,FALSE))</f>
        <v>2.9999999999999991</v>
      </c>
      <c r="AB54" s="184" t="str">
        <f>IF(AB52="","",VLOOKUP(AB52,'【記載例】（ユニット型）シフト記号表'!$C$5:$Y$46,23,FALSE))</f>
        <v>-</v>
      </c>
      <c r="AC54" s="184">
        <f>IF(AC52="","",VLOOKUP(AC52,'【記載例】（ユニット型）シフト記号表'!$C$5:$Y$46,23,FALSE))</f>
        <v>14</v>
      </c>
      <c r="AD54" s="184" t="str">
        <f>IF(AD52="","",VLOOKUP(AD52,'【記載例】（ユニット型）シフト記号表'!$C$5:$Y$46,23,FALSE))</f>
        <v>-</v>
      </c>
      <c r="AE54" s="184">
        <f>IF(AE52="","",VLOOKUP(AE52,'【記載例】（ユニット型）シフト記号表'!$C$5:$Y$46,23,FALSE))</f>
        <v>2.9999999999999991</v>
      </c>
      <c r="AF54" s="184">
        <f>IF(AF52="","",VLOOKUP(AF52,'【記載例】（ユニット型）シフト記号表'!$C$5:$Y$46,23,FALSE))</f>
        <v>1.9999999999999991</v>
      </c>
      <c r="AG54" s="185" t="str">
        <f>IF(AG52="","",VLOOKUP(AG52,'【記載例】（ユニット型）シフト記号表'!$C$5:$Y$46,23,FALSE))</f>
        <v>-</v>
      </c>
      <c r="AH54" s="183">
        <f>IF(AH52="","",VLOOKUP(AH52,'【記載例】（ユニット型）シフト記号表'!$C$5:$Y$46,23,FALSE))</f>
        <v>1.9999999999999991</v>
      </c>
      <c r="AI54" s="184">
        <f>IF(AI52="","",VLOOKUP(AI52,'【記載例】（ユニット型）シフト記号表'!$C$5:$Y$46,23,FALSE))</f>
        <v>2.9999999999999991</v>
      </c>
      <c r="AJ54" s="184" t="str">
        <f>IF(AJ52="","",VLOOKUP(AJ52,'【記載例】（ユニット型）シフト記号表'!$C$5:$Y$46,23,FALSE))</f>
        <v>-</v>
      </c>
      <c r="AK54" s="184">
        <f>IF(AK52="","",VLOOKUP(AK52,'【記載例】（ユニット型）シフト記号表'!$C$5:$Y$46,23,FALSE))</f>
        <v>14</v>
      </c>
      <c r="AL54" s="184" t="str">
        <f>IF(AL52="","",VLOOKUP(AL52,'【記載例】（ユニット型）シフト記号表'!$C$5:$Y$46,23,FALSE))</f>
        <v>-</v>
      </c>
      <c r="AM54" s="184">
        <f>IF(AM52="","",VLOOKUP(AM52,'【記載例】（ユニット型）シフト記号表'!$C$5:$Y$46,23,FALSE))</f>
        <v>2.9999999999999991</v>
      </c>
      <c r="AN54" s="185" t="str">
        <f>IF(AN52="","",VLOOKUP(AN52,'【記載例】（ユニット型）シフト記号表'!$C$5:$Y$46,23,FALSE))</f>
        <v>-</v>
      </c>
      <c r="AO54" s="183">
        <f>IF(AO52="","",VLOOKUP(AO52,'【記載例】（ユニット型）シフト記号表'!$C$5:$Y$46,23,FALSE))</f>
        <v>1.9999999999999991</v>
      </c>
      <c r="AP54" s="184">
        <f>IF(AP52="","",VLOOKUP(AP52,'【記載例】（ユニット型）シフト記号表'!$C$5:$Y$46,23,FALSE))</f>
        <v>2.9999999999999991</v>
      </c>
      <c r="AQ54" s="184" t="str">
        <f>IF(AQ52="","",VLOOKUP(AQ52,'【記載例】（ユニット型）シフト記号表'!$C$5:$Y$46,23,FALSE))</f>
        <v>-</v>
      </c>
      <c r="AR54" s="184" t="str">
        <f>IF(AR52="","",VLOOKUP(AR52,'【記載例】（ユニット型）シフト記号表'!$C$5:$Y$46,23,FALSE))</f>
        <v>-</v>
      </c>
      <c r="AS54" s="184">
        <f>IF(AS52="","",VLOOKUP(AS52,'【記載例】（ユニット型）シフト記号表'!$C$5:$Y$46,23,FALSE))</f>
        <v>14</v>
      </c>
      <c r="AT54" s="184" t="str">
        <f>IF(AT52="","",VLOOKUP(AT52,'【記載例】（ユニット型）シフト記号表'!$C$5:$Y$46,23,FALSE))</f>
        <v>-</v>
      </c>
      <c r="AU54" s="185">
        <f>IF(AU52="","",VLOOKUP(AU52,'【記載例】（ユニット型）シフト記号表'!$C$5:$Y$46,23,FALSE))</f>
        <v>1.9999999999999991</v>
      </c>
      <c r="AV54" s="183">
        <f>IF(AV52="","",VLOOKUP(AV52,'【記載例】（ユニット型）シフト記号表'!$C$5:$Y$46,23,FALSE))</f>
        <v>1.9999999999999991</v>
      </c>
      <c r="AW54" s="184" t="str">
        <f>IF(AW52="","",VLOOKUP(AW52,'【記載例】（ユニット型）シフト記号表'!$C$5:$Y$46,23,FALSE))</f>
        <v>-</v>
      </c>
      <c r="AX54" s="184">
        <f>IF(AX52="","",VLOOKUP(AX52,'【記載例】（ユニット型）シフト記号表'!$C$5:$Y$46,23,FALSE))</f>
        <v>2.9999999999999991</v>
      </c>
      <c r="AY54" s="184">
        <f>IF(AY52="","",VLOOKUP(AY52,'【記載例】（ユニット型）シフト記号表'!$C$5:$Y$46,23,FALSE))</f>
        <v>1.9999999999999991</v>
      </c>
      <c r="AZ54" s="184" t="str">
        <f>IF(AZ52="","",VLOOKUP(AZ52,'【記載例】（ユニット型）シフト記号表'!$C$5:$Y$46,23,FALSE))</f>
        <v>-</v>
      </c>
      <c r="BA54" s="184">
        <f>IF(BA52="","",VLOOKUP(BA52,'【記載例】（ユニット型）シフト記号表'!$C$5:$Y$46,23,FALSE))</f>
        <v>14</v>
      </c>
      <c r="BB54" s="185" t="str">
        <f>IF(BB52="","",VLOOKUP(BB52,'【記載例】（ユニット型）シフト記号表'!$C$5:$Y$46,23,FALSE))</f>
        <v>-</v>
      </c>
      <c r="BC54" s="183" t="str">
        <f>IF(BC52="","",VLOOKUP(BC52,'【記載例】（ユニット型）シフト記号表'!$C$5:$Y$46,23,FALSE))</f>
        <v/>
      </c>
      <c r="BD54" s="184" t="str">
        <f>IF(BD52="","",VLOOKUP(BD52,'【記載例】（ユニット型）シフト記号表'!$C$5:$Y$46,23,FALSE))</f>
        <v/>
      </c>
      <c r="BE54" s="186" t="str">
        <f>IF(BE52="","",VLOOKUP(BE52,'【記載例】（ユニット型）シフト記号表'!$C$5:$Y$46,23,FALSE))</f>
        <v/>
      </c>
      <c r="BF54" s="263">
        <f>IF($BI$3="計画",SUM(AA54:BB54),IF($BI$3="実績",SUM(AA54:BE54),""))</f>
        <v>86</v>
      </c>
      <c r="BG54" s="264"/>
      <c r="BH54" s="284">
        <f>IF($BI$3="計画",BF54/4,IF($BI$3="実績",(BF54/($BI$7/7)),""))</f>
        <v>21.5</v>
      </c>
      <c r="BI54" s="285"/>
      <c r="BJ54" s="243"/>
      <c r="BK54" s="244"/>
      <c r="BL54" s="244"/>
      <c r="BM54" s="244"/>
      <c r="BN54" s="245"/>
    </row>
    <row r="55" spans="2:66" ht="20.25" customHeight="1" x14ac:dyDescent="0.4">
      <c r="B55" s="60"/>
      <c r="C55" s="266"/>
      <c r="D55" s="268" t="s">
        <v>195</v>
      </c>
      <c r="E55" s="269"/>
      <c r="F55" s="270"/>
      <c r="G55" s="246"/>
      <c r="H55" s="247"/>
      <c r="I55" s="205"/>
      <c r="J55" s="206"/>
      <c r="K55" s="205"/>
      <c r="L55" s="206"/>
      <c r="M55" s="272"/>
      <c r="N55" s="273"/>
      <c r="O55" s="250"/>
      <c r="P55" s="251"/>
      <c r="Q55" s="251"/>
      <c r="R55" s="247"/>
      <c r="S55" s="274" t="s">
        <v>212</v>
      </c>
      <c r="T55" s="238"/>
      <c r="U55" s="275"/>
      <c r="V55" s="25" t="s">
        <v>18</v>
      </c>
      <c r="W55" s="32"/>
      <c r="X55" s="32"/>
      <c r="Y55" s="20"/>
      <c r="Z55" s="68"/>
      <c r="AA55" s="209" t="s">
        <v>51</v>
      </c>
      <c r="AB55" s="210" t="s">
        <v>54</v>
      </c>
      <c r="AC55" s="210" t="s">
        <v>44</v>
      </c>
      <c r="AD55" s="210" t="s">
        <v>65</v>
      </c>
      <c r="AE55" s="210" t="s">
        <v>44</v>
      </c>
      <c r="AF55" s="210" t="s">
        <v>44</v>
      </c>
      <c r="AG55" s="211" t="s">
        <v>51</v>
      </c>
      <c r="AH55" s="209" t="s">
        <v>54</v>
      </c>
      <c r="AI55" s="210" t="s">
        <v>54</v>
      </c>
      <c r="AJ55" s="210" t="s">
        <v>51</v>
      </c>
      <c r="AK55" s="210" t="s">
        <v>44</v>
      </c>
      <c r="AL55" s="210" t="s">
        <v>65</v>
      </c>
      <c r="AM55" s="210" t="s">
        <v>44</v>
      </c>
      <c r="AN55" s="211" t="s">
        <v>44</v>
      </c>
      <c r="AO55" s="209" t="s">
        <v>54</v>
      </c>
      <c r="AP55" s="210" t="s">
        <v>44</v>
      </c>
      <c r="AQ55" s="210" t="s">
        <v>54</v>
      </c>
      <c r="AR55" s="210" t="s">
        <v>54</v>
      </c>
      <c r="AS55" s="210" t="s">
        <v>44</v>
      </c>
      <c r="AT55" s="210" t="s">
        <v>65</v>
      </c>
      <c r="AU55" s="211" t="s">
        <v>44</v>
      </c>
      <c r="AV55" s="209" t="s">
        <v>54</v>
      </c>
      <c r="AW55" s="210" t="s">
        <v>51</v>
      </c>
      <c r="AX55" s="210" t="s">
        <v>44</v>
      </c>
      <c r="AY55" s="210" t="s">
        <v>54</v>
      </c>
      <c r="AZ55" s="210" t="s">
        <v>44</v>
      </c>
      <c r="BA55" s="210" t="s">
        <v>44</v>
      </c>
      <c r="BB55" s="211" t="s">
        <v>65</v>
      </c>
      <c r="BC55" s="209"/>
      <c r="BD55" s="210"/>
      <c r="BE55" s="212"/>
      <c r="BF55" s="280"/>
      <c r="BG55" s="281"/>
      <c r="BH55" s="282"/>
      <c r="BI55" s="283"/>
      <c r="BJ55" s="237"/>
      <c r="BK55" s="238"/>
      <c r="BL55" s="238"/>
      <c r="BM55" s="238"/>
      <c r="BN55" s="239"/>
    </row>
    <row r="56" spans="2:66" ht="20.25" customHeight="1" x14ac:dyDescent="0.4">
      <c r="B56" s="58">
        <f>B53+1</f>
        <v>13</v>
      </c>
      <c r="C56" s="267"/>
      <c r="D56" s="271"/>
      <c r="E56" s="269"/>
      <c r="F56" s="270"/>
      <c r="G56" s="246" t="s">
        <v>138</v>
      </c>
      <c r="H56" s="247"/>
      <c r="I56" s="205"/>
      <c r="J56" s="206"/>
      <c r="K56" s="205"/>
      <c r="L56" s="206"/>
      <c r="M56" s="248" t="s">
        <v>112</v>
      </c>
      <c r="N56" s="249"/>
      <c r="O56" s="250" t="s">
        <v>113</v>
      </c>
      <c r="P56" s="251"/>
      <c r="Q56" s="251"/>
      <c r="R56" s="247"/>
      <c r="S56" s="276"/>
      <c r="T56" s="241"/>
      <c r="U56" s="277"/>
      <c r="V56" s="27" t="s">
        <v>84</v>
      </c>
      <c r="W56" s="28"/>
      <c r="X56" s="28"/>
      <c r="Y56" s="23"/>
      <c r="Z56" s="63"/>
      <c r="AA56" s="179">
        <f>IF(AA55="","",VLOOKUP(AA55,'【記載例】（ユニット型）シフト記号表'!$C$5:$W$46,21,FALSE))</f>
        <v>5.9999999999999991</v>
      </c>
      <c r="AB56" s="180">
        <f>IF(AB55="","",VLOOKUP(AB55,'【記載例】（ユニット型）シフト記号表'!$C$5:$W$46,21,FALSE))</f>
        <v>5.0000000000000009</v>
      </c>
      <c r="AC56" s="180" t="str">
        <f>IF(AC55="","",VLOOKUP(AC55,'【記載例】（ユニット型）シフト記号表'!$C$5:$W$46,21,FALSE))</f>
        <v>-</v>
      </c>
      <c r="AD56" s="180">
        <f>IF(AD55="","",VLOOKUP(AD55,'【記載例】（ユニット型）シフト記号表'!$C$5:$W$46,21,FALSE))</f>
        <v>2</v>
      </c>
      <c r="AE56" s="180" t="str">
        <f>IF(AE55="","",VLOOKUP(AE55,'【記載例】（ユニット型）シフト記号表'!$C$5:$W$46,21,FALSE))</f>
        <v>-</v>
      </c>
      <c r="AF56" s="180" t="str">
        <f>IF(AF55="","",VLOOKUP(AF55,'【記載例】（ユニット型）シフト記号表'!$C$5:$W$46,21,FALSE))</f>
        <v>-</v>
      </c>
      <c r="AG56" s="181">
        <f>IF(AG55="","",VLOOKUP(AG55,'【記載例】（ユニット型）シフト記号表'!$C$5:$W$46,21,FALSE))</f>
        <v>5.9999999999999991</v>
      </c>
      <c r="AH56" s="179">
        <f>IF(AH55="","",VLOOKUP(AH55,'【記載例】（ユニット型）シフト記号表'!$C$5:$W$46,21,FALSE))</f>
        <v>5.0000000000000009</v>
      </c>
      <c r="AI56" s="180">
        <f>IF(AI55="","",VLOOKUP(AI55,'【記載例】（ユニット型）シフト記号表'!$C$5:$W$46,21,FALSE))</f>
        <v>5.0000000000000009</v>
      </c>
      <c r="AJ56" s="180">
        <f>IF(AJ55="","",VLOOKUP(AJ55,'【記載例】（ユニット型）シフト記号表'!$C$5:$W$46,21,FALSE))</f>
        <v>5.9999999999999991</v>
      </c>
      <c r="AK56" s="180" t="str">
        <f>IF(AK55="","",VLOOKUP(AK55,'【記載例】（ユニット型）シフト記号表'!$C$5:$W$46,21,FALSE))</f>
        <v>-</v>
      </c>
      <c r="AL56" s="180">
        <f>IF(AL55="","",VLOOKUP(AL55,'【記載例】（ユニット型）シフト記号表'!$C$5:$W$46,21,FALSE))</f>
        <v>2</v>
      </c>
      <c r="AM56" s="180" t="str">
        <f>IF(AM55="","",VLOOKUP(AM55,'【記載例】（ユニット型）シフト記号表'!$C$5:$W$46,21,FALSE))</f>
        <v>-</v>
      </c>
      <c r="AN56" s="181" t="str">
        <f>IF(AN55="","",VLOOKUP(AN55,'【記載例】（ユニット型）シフト記号表'!$C$5:$W$46,21,FALSE))</f>
        <v>-</v>
      </c>
      <c r="AO56" s="179">
        <f>IF(AO55="","",VLOOKUP(AO55,'【記載例】（ユニット型）シフト記号表'!$C$5:$W$46,21,FALSE))</f>
        <v>5.0000000000000009</v>
      </c>
      <c r="AP56" s="180" t="str">
        <f>IF(AP55="","",VLOOKUP(AP55,'【記載例】（ユニット型）シフト記号表'!$C$5:$W$46,21,FALSE))</f>
        <v>-</v>
      </c>
      <c r="AQ56" s="180">
        <f>IF(AQ55="","",VLOOKUP(AQ55,'【記載例】（ユニット型）シフト記号表'!$C$5:$W$46,21,FALSE))</f>
        <v>5.0000000000000009</v>
      </c>
      <c r="AR56" s="180">
        <f>IF(AR55="","",VLOOKUP(AR55,'【記載例】（ユニット型）シフト記号表'!$C$5:$W$46,21,FALSE))</f>
        <v>5.0000000000000009</v>
      </c>
      <c r="AS56" s="180" t="str">
        <f>IF(AS55="","",VLOOKUP(AS55,'【記載例】（ユニット型）シフト記号表'!$C$5:$W$46,21,FALSE))</f>
        <v>-</v>
      </c>
      <c r="AT56" s="180">
        <f>IF(AT55="","",VLOOKUP(AT55,'【記載例】（ユニット型）シフト記号表'!$C$5:$W$46,21,FALSE))</f>
        <v>2</v>
      </c>
      <c r="AU56" s="181" t="str">
        <f>IF(AU55="","",VLOOKUP(AU55,'【記載例】（ユニット型）シフト記号表'!$C$5:$W$46,21,FALSE))</f>
        <v>-</v>
      </c>
      <c r="AV56" s="179">
        <f>IF(AV55="","",VLOOKUP(AV55,'【記載例】（ユニット型）シフト記号表'!$C$5:$W$46,21,FALSE))</f>
        <v>5.0000000000000009</v>
      </c>
      <c r="AW56" s="180">
        <f>IF(AW55="","",VLOOKUP(AW55,'【記載例】（ユニット型）シフト記号表'!$C$5:$W$46,21,FALSE))</f>
        <v>5.9999999999999991</v>
      </c>
      <c r="AX56" s="180" t="str">
        <f>IF(AX55="","",VLOOKUP(AX55,'【記載例】（ユニット型）シフト記号表'!$C$5:$W$46,21,FALSE))</f>
        <v>-</v>
      </c>
      <c r="AY56" s="180">
        <f>IF(AY55="","",VLOOKUP(AY55,'【記載例】（ユニット型）シフト記号表'!$C$5:$W$46,21,FALSE))</f>
        <v>5.0000000000000009</v>
      </c>
      <c r="AZ56" s="180" t="str">
        <f>IF(AZ55="","",VLOOKUP(AZ55,'【記載例】（ユニット型）シフト記号表'!$C$5:$W$46,21,FALSE))</f>
        <v>-</v>
      </c>
      <c r="BA56" s="180" t="str">
        <f>IF(BA55="","",VLOOKUP(BA55,'【記載例】（ユニット型）シフト記号表'!$C$5:$W$46,21,FALSE))</f>
        <v>-</v>
      </c>
      <c r="BB56" s="181">
        <f>IF(BB55="","",VLOOKUP(BB55,'【記載例】（ユニット型）シフト記号表'!$C$5:$W$46,21,FALSE))</f>
        <v>2</v>
      </c>
      <c r="BC56" s="179" t="str">
        <f>IF(BC55="","",VLOOKUP(BC55,'【記載例】（ユニット型）シフト記号表'!$C$5:$W$46,21,FALSE))</f>
        <v/>
      </c>
      <c r="BD56" s="180" t="str">
        <f>IF(BD55="","",VLOOKUP(BD55,'【記載例】（ユニット型）シフト記号表'!$C$5:$W$46,21,FALSE))</f>
        <v/>
      </c>
      <c r="BE56" s="182" t="str">
        <f>IF(BE55="","",VLOOKUP(BE55,'【記載例】（ユニット型）シフト記号表'!$C$5:$W$46,21,FALSE))</f>
        <v/>
      </c>
      <c r="BF56" s="252">
        <f>IF($BI$3="計画",SUM(AA56:BB56),IF($BI$3="実績",SUM(AA56:BE56),""))</f>
        <v>72</v>
      </c>
      <c r="BG56" s="253"/>
      <c r="BH56" s="254">
        <f>IF($BI$3="計画",BF56/4,IF($BI$3="実績",(BF56/($BI$7/7)),""))</f>
        <v>18</v>
      </c>
      <c r="BI56" s="255"/>
      <c r="BJ56" s="240"/>
      <c r="BK56" s="241"/>
      <c r="BL56" s="241"/>
      <c r="BM56" s="241"/>
      <c r="BN56" s="242"/>
    </row>
    <row r="57" spans="2:66" ht="20.25" customHeight="1" x14ac:dyDescent="0.4">
      <c r="B57" s="59"/>
      <c r="C57" s="267"/>
      <c r="D57" s="271"/>
      <c r="E57" s="269"/>
      <c r="F57" s="270"/>
      <c r="G57" s="256"/>
      <c r="H57" s="257"/>
      <c r="I57" s="265" t="str">
        <f>G56</f>
        <v>介護職員</v>
      </c>
      <c r="J57" s="257"/>
      <c r="K57" s="265" t="str">
        <f>M56</f>
        <v>A</v>
      </c>
      <c r="L57" s="257"/>
      <c r="M57" s="258"/>
      <c r="N57" s="259"/>
      <c r="O57" s="260"/>
      <c r="P57" s="261"/>
      <c r="Q57" s="261"/>
      <c r="R57" s="262"/>
      <c r="S57" s="278"/>
      <c r="T57" s="244"/>
      <c r="U57" s="279"/>
      <c r="V57" s="29" t="s">
        <v>129</v>
      </c>
      <c r="W57" s="52"/>
      <c r="X57" s="52"/>
      <c r="Y57" s="53"/>
      <c r="Z57" s="69"/>
      <c r="AA57" s="183">
        <f>IF(AA55="","",VLOOKUP(AA55,'【記載例】（ユニット型）シフト記号表'!$C$5:$Y$46,23,FALSE))</f>
        <v>1.9999999999999991</v>
      </c>
      <c r="AB57" s="184">
        <f>IF(AB55="","",VLOOKUP(AB55,'【記載例】（ユニット型）シフト記号表'!$C$5:$Y$46,23,FALSE))</f>
        <v>2.9999999999999991</v>
      </c>
      <c r="AC57" s="184" t="str">
        <f>IF(AC55="","",VLOOKUP(AC55,'【記載例】（ユニット型）シフト記号表'!$C$5:$Y$46,23,FALSE))</f>
        <v>-</v>
      </c>
      <c r="AD57" s="184">
        <f>IF(AD55="","",VLOOKUP(AD55,'【記載例】（ユニット型）シフト記号表'!$C$5:$Y$46,23,FALSE))</f>
        <v>14</v>
      </c>
      <c r="AE57" s="184" t="str">
        <f>IF(AE55="","",VLOOKUP(AE55,'【記載例】（ユニット型）シフト記号表'!$C$5:$Y$46,23,FALSE))</f>
        <v>-</v>
      </c>
      <c r="AF57" s="184" t="str">
        <f>IF(AF55="","",VLOOKUP(AF55,'【記載例】（ユニット型）シフト記号表'!$C$5:$Y$46,23,FALSE))</f>
        <v>-</v>
      </c>
      <c r="AG57" s="185">
        <f>IF(AG55="","",VLOOKUP(AG55,'【記載例】（ユニット型）シフト記号表'!$C$5:$Y$46,23,FALSE))</f>
        <v>1.9999999999999991</v>
      </c>
      <c r="AH57" s="183">
        <f>IF(AH55="","",VLOOKUP(AH55,'【記載例】（ユニット型）シフト記号表'!$C$5:$Y$46,23,FALSE))</f>
        <v>2.9999999999999991</v>
      </c>
      <c r="AI57" s="184">
        <f>IF(AI55="","",VLOOKUP(AI55,'【記載例】（ユニット型）シフト記号表'!$C$5:$Y$46,23,FALSE))</f>
        <v>2.9999999999999991</v>
      </c>
      <c r="AJ57" s="184">
        <f>IF(AJ55="","",VLOOKUP(AJ55,'【記載例】（ユニット型）シフト記号表'!$C$5:$Y$46,23,FALSE))</f>
        <v>1.9999999999999991</v>
      </c>
      <c r="AK57" s="184" t="str">
        <f>IF(AK55="","",VLOOKUP(AK55,'【記載例】（ユニット型）シフト記号表'!$C$5:$Y$46,23,FALSE))</f>
        <v>-</v>
      </c>
      <c r="AL57" s="184">
        <f>IF(AL55="","",VLOOKUP(AL55,'【記載例】（ユニット型）シフト記号表'!$C$5:$Y$46,23,FALSE))</f>
        <v>14</v>
      </c>
      <c r="AM57" s="184" t="str">
        <f>IF(AM55="","",VLOOKUP(AM55,'【記載例】（ユニット型）シフト記号表'!$C$5:$Y$46,23,FALSE))</f>
        <v>-</v>
      </c>
      <c r="AN57" s="185" t="str">
        <f>IF(AN55="","",VLOOKUP(AN55,'【記載例】（ユニット型）シフト記号表'!$C$5:$Y$46,23,FALSE))</f>
        <v>-</v>
      </c>
      <c r="AO57" s="183">
        <f>IF(AO55="","",VLOOKUP(AO55,'【記載例】（ユニット型）シフト記号表'!$C$5:$Y$46,23,FALSE))</f>
        <v>2.9999999999999991</v>
      </c>
      <c r="AP57" s="184" t="str">
        <f>IF(AP55="","",VLOOKUP(AP55,'【記載例】（ユニット型）シフト記号表'!$C$5:$Y$46,23,FALSE))</f>
        <v>-</v>
      </c>
      <c r="AQ57" s="184">
        <f>IF(AQ55="","",VLOOKUP(AQ55,'【記載例】（ユニット型）シフト記号表'!$C$5:$Y$46,23,FALSE))</f>
        <v>2.9999999999999991</v>
      </c>
      <c r="AR57" s="184">
        <f>IF(AR55="","",VLOOKUP(AR55,'【記載例】（ユニット型）シフト記号表'!$C$5:$Y$46,23,FALSE))</f>
        <v>2.9999999999999991</v>
      </c>
      <c r="AS57" s="184" t="str">
        <f>IF(AS55="","",VLOOKUP(AS55,'【記載例】（ユニット型）シフト記号表'!$C$5:$Y$46,23,FALSE))</f>
        <v>-</v>
      </c>
      <c r="AT57" s="184">
        <f>IF(AT55="","",VLOOKUP(AT55,'【記載例】（ユニット型）シフト記号表'!$C$5:$Y$46,23,FALSE))</f>
        <v>14</v>
      </c>
      <c r="AU57" s="185" t="str">
        <f>IF(AU55="","",VLOOKUP(AU55,'【記載例】（ユニット型）シフト記号表'!$C$5:$Y$46,23,FALSE))</f>
        <v>-</v>
      </c>
      <c r="AV57" s="183">
        <f>IF(AV55="","",VLOOKUP(AV55,'【記載例】（ユニット型）シフト記号表'!$C$5:$Y$46,23,FALSE))</f>
        <v>2.9999999999999991</v>
      </c>
      <c r="AW57" s="184">
        <f>IF(AW55="","",VLOOKUP(AW55,'【記載例】（ユニット型）シフト記号表'!$C$5:$Y$46,23,FALSE))</f>
        <v>1.9999999999999991</v>
      </c>
      <c r="AX57" s="184" t="str">
        <f>IF(AX55="","",VLOOKUP(AX55,'【記載例】（ユニット型）シフト記号表'!$C$5:$Y$46,23,FALSE))</f>
        <v>-</v>
      </c>
      <c r="AY57" s="184">
        <f>IF(AY55="","",VLOOKUP(AY55,'【記載例】（ユニット型）シフト記号表'!$C$5:$Y$46,23,FALSE))</f>
        <v>2.9999999999999991</v>
      </c>
      <c r="AZ57" s="184" t="str">
        <f>IF(AZ55="","",VLOOKUP(AZ55,'【記載例】（ユニット型）シフト記号表'!$C$5:$Y$46,23,FALSE))</f>
        <v>-</v>
      </c>
      <c r="BA57" s="184" t="str">
        <f>IF(BA55="","",VLOOKUP(BA55,'【記載例】（ユニット型）シフト記号表'!$C$5:$Y$46,23,FALSE))</f>
        <v>-</v>
      </c>
      <c r="BB57" s="185">
        <f>IF(BB55="","",VLOOKUP(BB55,'【記載例】（ユニット型）シフト記号表'!$C$5:$Y$46,23,FALSE))</f>
        <v>14</v>
      </c>
      <c r="BC57" s="183" t="str">
        <f>IF(BC55="","",VLOOKUP(BC55,'【記載例】（ユニット型）シフト記号表'!$C$5:$Y$46,23,FALSE))</f>
        <v/>
      </c>
      <c r="BD57" s="184" t="str">
        <f>IF(BD55="","",VLOOKUP(BD55,'【記載例】（ユニット型）シフト記号表'!$C$5:$Y$46,23,FALSE))</f>
        <v/>
      </c>
      <c r="BE57" s="186" t="str">
        <f>IF(BE55="","",VLOOKUP(BE55,'【記載例】（ユニット型）シフト記号表'!$C$5:$Y$46,23,FALSE))</f>
        <v/>
      </c>
      <c r="BF57" s="263">
        <f>IF($BI$3="計画",SUM(AA57:BB57),IF($BI$3="実績",SUM(AA57:BE57),""))</f>
        <v>88</v>
      </c>
      <c r="BG57" s="264"/>
      <c r="BH57" s="284">
        <f>IF($BI$3="計画",BF57/4,IF($BI$3="実績",(BF57/($BI$7/7)),""))</f>
        <v>22</v>
      </c>
      <c r="BI57" s="285"/>
      <c r="BJ57" s="243"/>
      <c r="BK57" s="244"/>
      <c r="BL57" s="244"/>
      <c r="BM57" s="244"/>
      <c r="BN57" s="245"/>
    </row>
    <row r="58" spans="2:66" ht="20.25" customHeight="1" x14ac:dyDescent="0.4">
      <c r="B58" s="60"/>
      <c r="C58" s="266"/>
      <c r="D58" s="268" t="s">
        <v>195</v>
      </c>
      <c r="E58" s="269"/>
      <c r="F58" s="270"/>
      <c r="G58" s="246"/>
      <c r="H58" s="247"/>
      <c r="I58" s="205"/>
      <c r="J58" s="206"/>
      <c r="K58" s="205"/>
      <c r="L58" s="206"/>
      <c r="M58" s="272"/>
      <c r="N58" s="273"/>
      <c r="O58" s="250"/>
      <c r="P58" s="251"/>
      <c r="Q58" s="251"/>
      <c r="R58" s="247"/>
      <c r="S58" s="274" t="s">
        <v>213</v>
      </c>
      <c r="T58" s="238"/>
      <c r="U58" s="275"/>
      <c r="V58" s="25" t="s">
        <v>18</v>
      </c>
      <c r="W58" s="32"/>
      <c r="X58" s="32"/>
      <c r="Y58" s="20"/>
      <c r="Z58" s="68"/>
      <c r="AA58" s="209" t="s">
        <v>44</v>
      </c>
      <c r="AB58" s="210" t="s">
        <v>51</v>
      </c>
      <c r="AC58" s="210" t="s">
        <v>54</v>
      </c>
      <c r="AD58" s="210" t="s">
        <v>44</v>
      </c>
      <c r="AE58" s="210" t="s">
        <v>54</v>
      </c>
      <c r="AF58" s="210" t="s">
        <v>54</v>
      </c>
      <c r="AG58" s="211" t="s">
        <v>44</v>
      </c>
      <c r="AH58" s="209" t="s">
        <v>44</v>
      </c>
      <c r="AI58" s="210" t="s">
        <v>51</v>
      </c>
      <c r="AJ58" s="210" t="s">
        <v>54</v>
      </c>
      <c r="AK58" s="210" t="s">
        <v>54</v>
      </c>
      <c r="AL58" s="210" t="s">
        <v>44</v>
      </c>
      <c r="AM58" s="210" t="s">
        <v>44</v>
      </c>
      <c r="AN58" s="211" t="s">
        <v>51</v>
      </c>
      <c r="AO58" s="209" t="s">
        <v>44</v>
      </c>
      <c r="AP58" s="210" t="s">
        <v>44</v>
      </c>
      <c r="AQ58" s="210" t="s">
        <v>51</v>
      </c>
      <c r="AR58" s="210" t="s">
        <v>51</v>
      </c>
      <c r="AS58" s="210" t="s">
        <v>54</v>
      </c>
      <c r="AT58" s="210" t="s">
        <v>44</v>
      </c>
      <c r="AU58" s="211" t="s">
        <v>54</v>
      </c>
      <c r="AV58" s="209" t="s">
        <v>44</v>
      </c>
      <c r="AW58" s="210" t="s">
        <v>54</v>
      </c>
      <c r="AX58" s="210" t="s">
        <v>54</v>
      </c>
      <c r="AY58" s="210" t="s">
        <v>44</v>
      </c>
      <c r="AZ58" s="210" t="s">
        <v>54</v>
      </c>
      <c r="BA58" s="210" t="s">
        <v>51</v>
      </c>
      <c r="BB58" s="211" t="s">
        <v>44</v>
      </c>
      <c r="BC58" s="209"/>
      <c r="BD58" s="210"/>
      <c r="BE58" s="212"/>
      <c r="BF58" s="280"/>
      <c r="BG58" s="281"/>
      <c r="BH58" s="282"/>
      <c r="BI58" s="283"/>
      <c r="BJ58" s="237"/>
      <c r="BK58" s="238"/>
      <c r="BL58" s="238"/>
      <c r="BM58" s="238"/>
      <c r="BN58" s="239"/>
    </row>
    <row r="59" spans="2:66" ht="20.25" customHeight="1" x14ac:dyDescent="0.4">
      <c r="B59" s="58">
        <f>B56+1</f>
        <v>14</v>
      </c>
      <c r="C59" s="267"/>
      <c r="D59" s="271"/>
      <c r="E59" s="269"/>
      <c r="F59" s="270"/>
      <c r="G59" s="246" t="s">
        <v>138</v>
      </c>
      <c r="H59" s="247"/>
      <c r="I59" s="205"/>
      <c r="J59" s="206"/>
      <c r="K59" s="205"/>
      <c r="L59" s="206"/>
      <c r="M59" s="248" t="s">
        <v>128</v>
      </c>
      <c r="N59" s="249"/>
      <c r="O59" s="250" t="s">
        <v>113</v>
      </c>
      <c r="P59" s="251"/>
      <c r="Q59" s="251"/>
      <c r="R59" s="247"/>
      <c r="S59" s="276"/>
      <c r="T59" s="241"/>
      <c r="U59" s="277"/>
      <c r="V59" s="27" t="s">
        <v>84</v>
      </c>
      <c r="W59" s="28"/>
      <c r="X59" s="28"/>
      <c r="Y59" s="23"/>
      <c r="Z59" s="63"/>
      <c r="AA59" s="179" t="str">
        <f>IF(AA58="","",VLOOKUP(AA58,'【記載例】（ユニット型）シフト記号表'!$C$5:$W$46,21,FALSE))</f>
        <v>-</v>
      </c>
      <c r="AB59" s="180">
        <f>IF(AB58="","",VLOOKUP(AB58,'【記載例】（ユニット型）シフト記号表'!$C$5:$W$46,21,FALSE))</f>
        <v>5.9999999999999991</v>
      </c>
      <c r="AC59" s="180">
        <f>IF(AC58="","",VLOOKUP(AC58,'【記載例】（ユニット型）シフト記号表'!$C$5:$W$46,21,FALSE))</f>
        <v>5.0000000000000009</v>
      </c>
      <c r="AD59" s="180" t="str">
        <f>IF(AD58="","",VLOOKUP(AD58,'【記載例】（ユニット型）シフト記号表'!$C$5:$W$46,21,FALSE))</f>
        <v>-</v>
      </c>
      <c r="AE59" s="180">
        <f>IF(AE58="","",VLOOKUP(AE58,'【記載例】（ユニット型）シフト記号表'!$C$5:$W$46,21,FALSE))</f>
        <v>5.0000000000000009</v>
      </c>
      <c r="AF59" s="180">
        <f>IF(AF58="","",VLOOKUP(AF58,'【記載例】（ユニット型）シフト記号表'!$C$5:$W$46,21,FALSE))</f>
        <v>5.0000000000000009</v>
      </c>
      <c r="AG59" s="181" t="str">
        <f>IF(AG58="","",VLOOKUP(AG58,'【記載例】（ユニット型）シフト記号表'!$C$5:$W$46,21,FALSE))</f>
        <v>-</v>
      </c>
      <c r="AH59" s="179" t="str">
        <f>IF(AH58="","",VLOOKUP(AH58,'【記載例】（ユニット型）シフト記号表'!$C$5:$W$46,21,FALSE))</f>
        <v>-</v>
      </c>
      <c r="AI59" s="180">
        <f>IF(AI58="","",VLOOKUP(AI58,'【記載例】（ユニット型）シフト記号表'!$C$5:$W$46,21,FALSE))</f>
        <v>5.9999999999999991</v>
      </c>
      <c r="AJ59" s="180">
        <f>IF(AJ58="","",VLOOKUP(AJ58,'【記載例】（ユニット型）シフト記号表'!$C$5:$W$46,21,FALSE))</f>
        <v>5.0000000000000009</v>
      </c>
      <c r="AK59" s="180">
        <f>IF(AK58="","",VLOOKUP(AK58,'【記載例】（ユニット型）シフト記号表'!$C$5:$W$46,21,FALSE))</f>
        <v>5.0000000000000009</v>
      </c>
      <c r="AL59" s="180" t="str">
        <f>IF(AL58="","",VLOOKUP(AL58,'【記載例】（ユニット型）シフト記号表'!$C$5:$W$46,21,FALSE))</f>
        <v>-</v>
      </c>
      <c r="AM59" s="180" t="str">
        <f>IF(AM58="","",VLOOKUP(AM58,'【記載例】（ユニット型）シフト記号表'!$C$5:$W$46,21,FALSE))</f>
        <v>-</v>
      </c>
      <c r="AN59" s="181">
        <f>IF(AN58="","",VLOOKUP(AN58,'【記載例】（ユニット型）シフト記号表'!$C$5:$W$46,21,FALSE))</f>
        <v>5.9999999999999991</v>
      </c>
      <c r="AO59" s="179" t="str">
        <f>IF(AO58="","",VLOOKUP(AO58,'【記載例】（ユニット型）シフト記号表'!$C$5:$W$46,21,FALSE))</f>
        <v>-</v>
      </c>
      <c r="AP59" s="180" t="str">
        <f>IF(AP58="","",VLOOKUP(AP58,'【記載例】（ユニット型）シフト記号表'!$C$5:$W$46,21,FALSE))</f>
        <v>-</v>
      </c>
      <c r="AQ59" s="180">
        <f>IF(AQ58="","",VLOOKUP(AQ58,'【記載例】（ユニット型）シフト記号表'!$C$5:$W$46,21,FALSE))</f>
        <v>5.9999999999999991</v>
      </c>
      <c r="AR59" s="180">
        <f>IF(AR58="","",VLOOKUP(AR58,'【記載例】（ユニット型）シフト記号表'!$C$5:$W$46,21,FALSE))</f>
        <v>5.9999999999999991</v>
      </c>
      <c r="AS59" s="180">
        <f>IF(AS58="","",VLOOKUP(AS58,'【記載例】（ユニット型）シフト記号表'!$C$5:$W$46,21,FALSE))</f>
        <v>5.0000000000000009</v>
      </c>
      <c r="AT59" s="180" t="str">
        <f>IF(AT58="","",VLOOKUP(AT58,'【記載例】（ユニット型）シフト記号表'!$C$5:$W$46,21,FALSE))</f>
        <v>-</v>
      </c>
      <c r="AU59" s="181">
        <f>IF(AU58="","",VLOOKUP(AU58,'【記載例】（ユニット型）シフト記号表'!$C$5:$W$46,21,FALSE))</f>
        <v>5.0000000000000009</v>
      </c>
      <c r="AV59" s="179" t="str">
        <f>IF(AV58="","",VLOOKUP(AV58,'【記載例】（ユニット型）シフト記号表'!$C$5:$W$46,21,FALSE))</f>
        <v>-</v>
      </c>
      <c r="AW59" s="180">
        <f>IF(AW58="","",VLOOKUP(AW58,'【記載例】（ユニット型）シフト記号表'!$C$5:$W$46,21,FALSE))</f>
        <v>5.0000000000000009</v>
      </c>
      <c r="AX59" s="180">
        <f>IF(AX58="","",VLOOKUP(AX58,'【記載例】（ユニット型）シフト記号表'!$C$5:$W$46,21,FALSE))</f>
        <v>5.0000000000000009</v>
      </c>
      <c r="AY59" s="180" t="str">
        <f>IF(AY58="","",VLOOKUP(AY58,'【記載例】（ユニット型）シフト記号表'!$C$5:$W$46,21,FALSE))</f>
        <v>-</v>
      </c>
      <c r="AZ59" s="180">
        <f>IF(AZ58="","",VLOOKUP(AZ58,'【記載例】（ユニット型）シフト記号表'!$C$5:$W$46,21,FALSE))</f>
        <v>5.0000000000000009</v>
      </c>
      <c r="BA59" s="180">
        <f>IF(BA58="","",VLOOKUP(BA58,'【記載例】（ユニット型）シフト記号表'!$C$5:$W$46,21,FALSE))</f>
        <v>5.9999999999999991</v>
      </c>
      <c r="BB59" s="181" t="str">
        <f>IF(BB58="","",VLOOKUP(BB58,'【記載例】（ユニット型）シフト記号表'!$C$5:$W$46,21,FALSE))</f>
        <v>-</v>
      </c>
      <c r="BC59" s="179" t="str">
        <f>IF(BC58="","",VLOOKUP(BC58,'【記載例】（ユニット型）シフト記号表'!$C$5:$W$46,21,FALSE))</f>
        <v/>
      </c>
      <c r="BD59" s="180" t="str">
        <f>IF(BD58="","",VLOOKUP(BD58,'【記載例】（ユニット型）シフト記号表'!$C$5:$W$46,21,FALSE))</f>
        <v/>
      </c>
      <c r="BE59" s="182" t="str">
        <f>IF(BE58="","",VLOOKUP(BE58,'【記載例】（ユニット型）シフト記号表'!$C$5:$W$46,21,FALSE))</f>
        <v/>
      </c>
      <c r="BF59" s="252">
        <f>IF($BI$3="計画",SUM(AA59:BB59),IF($BI$3="実績",SUM(AA59:BE59),""))</f>
        <v>86</v>
      </c>
      <c r="BG59" s="253"/>
      <c r="BH59" s="254">
        <f>IF($BI$3="計画",BF59/4,IF($BI$3="実績",(BF59/($BI$7/7)),""))</f>
        <v>21.5</v>
      </c>
      <c r="BI59" s="255"/>
      <c r="BJ59" s="240"/>
      <c r="BK59" s="241"/>
      <c r="BL59" s="241"/>
      <c r="BM59" s="241"/>
      <c r="BN59" s="242"/>
    </row>
    <row r="60" spans="2:66" ht="20.25" customHeight="1" x14ac:dyDescent="0.4">
      <c r="B60" s="59"/>
      <c r="C60" s="267"/>
      <c r="D60" s="271"/>
      <c r="E60" s="269"/>
      <c r="F60" s="270"/>
      <c r="G60" s="256"/>
      <c r="H60" s="257"/>
      <c r="I60" s="265" t="str">
        <f>G59</f>
        <v>介護職員</v>
      </c>
      <c r="J60" s="257"/>
      <c r="K60" s="265" t="str">
        <f>M59</f>
        <v>C</v>
      </c>
      <c r="L60" s="257"/>
      <c r="M60" s="258"/>
      <c r="N60" s="259"/>
      <c r="O60" s="260"/>
      <c r="P60" s="261"/>
      <c r="Q60" s="261"/>
      <c r="R60" s="262"/>
      <c r="S60" s="278"/>
      <c r="T60" s="244"/>
      <c r="U60" s="279"/>
      <c r="V60" s="29" t="s">
        <v>129</v>
      </c>
      <c r="W60" s="52"/>
      <c r="X60" s="52"/>
      <c r="Y60" s="53"/>
      <c r="Z60" s="69"/>
      <c r="AA60" s="183" t="str">
        <f>IF(AA58="","",VLOOKUP(AA58,'【記載例】（ユニット型）シフト記号表'!$C$5:$Y$46,23,FALSE))</f>
        <v>-</v>
      </c>
      <c r="AB60" s="184">
        <f>IF(AB58="","",VLOOKUP(AB58,'【記載例】（ユニット型）シフト記号表'!$C$5:$Y$46,23,FALSE))</f>
        <v>1.9999999999999991</v>
      </c>
      <c r="AC60" s="184">
        <f>IF(AC58="","",VLOOKUP(AC58,'【記載例】（ユニット型）シフト記号表'!$C$5:$Y$46,23,FALSE))</f>
        <v>2.9999999999999991</v>
      </c>
      <c r="AD60" s="184" t="str">
        <f>IF(AD58="","",VLOOKUP(AD58,'【記載例】（ユニット型）シフト記号表'!$C$5:$Y$46,23,FALSE))</f>
        <v>-</v>
      </c>
      <c r="AE60" s="184">
        <f>IF(AE58="","",VLOOKUP(AE58,'【記載例】（ユニット型）シフト記号表'!$C$5:$Y$46,23,FALSE))</f>
        <v>2.9999999999999991</v>
      </c>
      <c r="AF60" s="184">
        <f>IF(AF58="","",VLOOKUP(AF58,'【記載例】（ユニット型）シフト記号表'!$C$5:$Y$46,23,FALSE))</f>
        <v>2.9999999999999991</v>
      </c>
      <c r="AG60" s="185" t="str">
        <f>IF(AG58="","",VLOOKUP(AG58,'【記載例】（ユニット型）シフト記号表'!$C$5:$Y$46,23,FALSE))</f>
        <v>-</v>
      </c>
      <c r="AH60" s="183" t="str">
        <f>IF(AH58="","",VLOOKUP(AH58,'【記載例】（ユニット型）シフト記号表'!$C$5:$Y$46,23,FALSE))</f>
        <v>-</v>
      </c>
      <c r="AI60" s="184">
        <f>IF(AI58="","",VLOOKUP(AI58,'【記載例】（ユニット型）シフト記号表'!$C$5:$Y$46,23,FALSE))</f>
        <v>1.9999999999999991</v>
      </c>
      <c r="AJ60" s="184">
        <f>IF(AJ58="","",VLOOKUP(AJ58,'【記載例】（ユニット型）シフト記号表'!$C$5:$Y$46,23,FALSE))</f>
        <v>2.9999999999999991</v>
      </c>
      <c r="AK60" s="184">
        <f>IF(AK58="","",VLOOKUP(AK58,'【記載例】（ユニット型）シフト記号表'!$C$5:$Y$46,23,FALSE))</f>
        <v>2.9999999999999991</v>
      </c>
      <c r="AL60" s="184" t="str">
        <f>IF(AL58="","",VLOOKUP(AL58,'【記載例】（ユニット型）シフト記号表'!$C$5:$Y$46,23,FALSE))</f>
        <v>-</v>
      </c>
      <c r="AM60" s="184" t="str">
        <f>IF(AM58="","",VLOOKUP(AM58,'【記載例】（ユニット型）シフト記号表'!$C$5:$Y$46,23,FALSE))</f>
        <v>-</v>
      </c>
      <c r="AN60" s="185">
        <f>IF(AN58="","",VLOOKUP(AN58,'【記載例】（ユニット型）シフト記号表'!$C$5:$Y$46,23,FALSE))</f>
        <v>1.9999999999999991</v>
      </c>
      <c r="AO60" s="183" t="str">
        <f>IF(AO58="","",VLOOKUP(AO58,'【記載例】（ユニット型）シフト記号表'!$C$5:$Y$46,23,FALSE))</f>
        <v>-</v>
      </c>
      <c r="AP60" s="184" t="str">
        <f>IF(AP58="","",VLOOKUP(AP58,'【記載例】（ユニット型）シフト記号表'!$C$5:$Y$46,23,FALSE))</f>
        <v>-</v>
      </c>
      <c r="AQ60" s="184">
        <f>IF(AQ58="","",VLOOKUP(AQ58,'【記載例】（ユニット型）シフト記号表'!$C$5:$Y$46,23,FALSE))</f>
        <v>1.9999999999999991</v>
      </c>
      <c r="AR60" s="184">
        <f>IF(AR58="","",VLOOKUP(AR58,'【記載例】（ユニット型）シフト記号表'!$C$5:$Y$46,23,FALSE))</f>
        <v>1.9999999999999991</v>
      </c>
      <c r="AS60" s="184">
        <f>IF(AS58="","",VLOOKUP(AS58,'【記載例】（ユニット型）シフト記号表'!$C$5:$Y$46,23,FALSE))</f>
        <v>2.9999999999999991</v>
      </c>
      <c r="AT60" s="184" t="str">
        <f>IF(AT58="","",VLOOKUP(AT58,'【記載例】（ユニット型）シフト記号表'!$C$5:$Y$46,23,FALSE))</f>
        <v>-</v>
      </c>
      <c r="AU60" s="185">
        <f>IF(AU58="","",VLOOKUP(AU58,'【記載例】（ユニット型）シフト記号表'!$C$5:$Y$46,23,FALSE))</f>
        <v>2.9999999999999991</v>
      </c>
      <c r="AV60" s="183" t="str">
        <f>IF(AV58="","",VLOOKUP(AV58,'【記載例】（ユニット型）シフト記号表'!$C$5:$Y$46,23,FALSE))</f>
        <v>-</v>
      </c>
      <c r="AW60" s="184">
        <f>IF(AW58="","",VLOOKUP(AW58,'【記載例】（ユニット型）シフト記号表'!$C$5:$Y$46,23,FALSE))</f>
        <v>2.9999999999999991</v>
      </c>
      <c r="AX60" s="184">
        <f>IF(AX58="","",VLOOKUP(AX58,'【記載例】（ユニット型）シフト記号表'!$C$5:$Y$46,23,FALSE))</f>
        <v>2.9999999999999991</v>
      </c>
      <c r="AY60" s="184" t="str">
        <f>IF(AY58="","",VLOOKUP(AY58,'【記載例】（ユニット型）シフト記号表'!$C$5:$Y$46,23,FALSE))</f>
        <v>-</v>
      </c>
      <c r="AZ60" s="184">
        <f>IF(AZ58="","",VLOOKUP(AZ58,'【記載例】（ユニット型）シフト記号表'!$C$5:$Y$46,23,FALSE))</f>
        <v>2.9999999999999991</v>
      </c>
      <c r="BA60" s="184">
        <f>IF(BA58="","",VLOOKUP(BA58,'【記載例】（ユニット型）シフト記号表'!$C$5:$Y$46,23,FALSE))</f>
        <v>1.9999999999999991</v>
      </c>
      <c r="BB60" s="185" t="str">
        <f>IF(BB58="","",VLOOKUP(BB58,'【記載例】（ユニット型）シフト記号表'!$C$5:$Y$46,23,FALSE))</f>
        <v>-</v>
      </c>
      <c r="BC60" s="183" t="str">
        <f>IF(BC58="","",VLOOKUP(BC58,'【記載例】（ユニット型）シフト記号表'!$C$5:$Y$46,23,FALSE))</f>
        <v/>
      </c>
      <c r="BD60" s="184" t="str">
        <f>IF(BD58="","",VLOOKUP(BD58,'【記載例】（ユニット型）シフト記号表'!$C$5:$Y$46,23,FALSE))</f>
        <v/>
      </c>
      <c r="BE60" s="186" t="str">
        <f>IF(BE58="","",VLOOKUP(BE58,'【記載例】（ユニット型）シフト記号表'!$C$5:$Y$46,23,FALSE))</f>
        <v/>
      </c>
      <c r="BF60" s="263">
        <f>IF($BI$3="計画",SUM(AA60:BB60),IF($BI$3="実績",SUM(AA60:BE60),""))</f>
        <v>41.999999999999993</v>
      </c>
      <c r="BG60" s="264"/>
      <c r="BH60" s="284">
        <f>IF($BI$3="計画",BF60/4,IF($BI$3="実績",(BF60/($BI$7/7)),""))</f>
        <v>10.499999999999998</v>
      </c>
      <c r="BI60" s="285"/>
      <c r="BJ60" s="243"/>
      <c r="BK60" s="244"/>
      <c r="BL60" s="244"/>
      <c r="BM60" s="244"/>
      <c r="BN60" s="245"/>
    </row>
    <row r="61" spans="2:66" ht="20.25" customHeight="1" x14ac:dyDescent="0.4">
      <c r="B61" s="60"/>
      <c r="C61" s="266" t="s">
        <v>199</v>
      </c>
      <c r="D61" s="268" t="s">
        <v>196</v>
      </c>
      <c r="E61" s="269"/>
      <c r="F61" s="270"/>
      <c r="G61" s="246"/>
      <c r="H61" s="247"/>
      <c r="I61" s="205"/>
      <c r="J61" s="206"/>
      <c r="K61" s="205"/>
      <c r="L61" s="206"/>
      <c r="M61" s="272"/>
      <c r="N61" s="273"/>
      <c r="O61" s="250"/>
      <c r="P61" s="251"/>
      <c r="Q61" s="251"/>
      <c r="R61" s="247"/>
      <c r="S61" s="274" t="s">
        <v>214</v>
      </c>
      <c r="T61" s="238"/>
      <c r="U61" s="275"/>
      <c r="V61" s="25" t="s">
        <v>18</v>
      </c>
      <c r="W61" s="32"/>
      <c r="X61" s="32"/>
      <c r="Y61" s="20"/>
      <c r="Z61" s="68"/>
      <c r="AA61" s="209" t="s">
        <v>54</v>
      </c>
      <c r="AB61" s="210" t="s">
        <v>54</v>
      </c>
      <c r="AC61" s="210" t="s">
        <v>44</v>
      </c>
      <c r="AD61" s="210" t="s">
        <v>44</v>
      </c>
      <c r="AE61" s="210" t="s">
        <v>65</v>
      </c>
      <c r="AF61" s="210" t="s">
        <v>44</v>
      </c>
      <c r="AG61" s="211" t="s">
        <v>51</v>
      </c>
      <c r="AH61" s="209" t="s">
        <v>51</v>
      </c>
      <c r="AI61" s="210" t="s">
        <v>44</v>
      </c>
      <c r="AJ61" s="210" t="s">
        <v>54</v>
      </c>
      <c r="AK61" s="210" t="s">
        <v>54</v>
      </c>
      <c r="AL61" s="210" t="s">
        <v>44</v>
      </c>
      <c r="AM61" s="210" t="s">
        <v>65</v>
      </c>
      <c r="AN61" s="211" t="s">
        <v>44</v>
      </c>
      <c r="AO61" s="209" t="s">
        <v>51</v>
      </c>
      <c r="AP61" s="210" t="s">
        <v>51</v>
      </c>
      <c r="AQ61" s="210" t="s">
        <v>44</v>
      </c>
      <c r="AR61" s="210" t="s">
        <v>54</v>
      </c>
      <c r="AS61" s="210" t="s">
        <v>44</v>
      </c>
      <c r="AT61" s="210" t="s">
        <v>44</v>
      </c>
      <c r="AU61" s="211" t="s">
        <v>65</v>
      </c>
      <c r="AV61" s="209" t="s">
        <v>44</v>
      </c>
      <c r="AW61" s="210" t="s">
        <v>51</v>
      </c>
      <c r="AX61" s="210" t="s">
        <v>51</v>
      </c>
      <c r="AY61" s="210" t="s">
        <v>44</v>
      </c>
      <c r="AZ61" s="210" t="s">
        <v>51</v>
      </c>
      <c r="BA61" s="210" t="s">
        <v>54</v>
      </c>
      <c r="BB61" s="211" t="s">
        <v>54</v>
      </c>
      <c r="BC61" s="209"/>
      <c r="BD61" s="210"/>
      <c r="BE61" s="212"/>
      <c r="BF61" s="280"/>
      <c r="BG61" s="281"/>
      <c r="BH61" s="282"/>
      <c r="BI61" s="283"/>
      <c r="BJ61" s="237"/>
      <c r="BK61" s="238"/>
      <c r="BL61" s="238"/>
      <c r="BM61" s="238"/>
      <c r="BN61" s="239"/>
    </row>
    <row r="62" spans="2:66" ht="20.25" customHeight="1" x14ac:dyDescent="0.4">
      <c r="B62" s="58">
        <f>B59+1</f>
        <v>15</v>
      </c>
      <c r="C62" s="267"/>
      <c r="D62" s="271"/>
      <c r="E62" s="269"/>
      <c r="F62" s="270"/>
      <c r="G62" s="246" t="s">
        <v>138</v>
      </c>
      <c r="H62" s="247"/>
      <c r="I62" s="205"/>
      <c r="J62" s="206"/>
      <c r="K62" s="205"/>
      <c r="L62" s="206"/>
      <c r="M62" s="248" t="s">
        <v>112</v>
      </c>
      <c r="N62" s="249"/>
      <c r="O62" s="250" t="s">
        <v>19</v>
      </c>
      <c r="P62" s="251"/>
      <c r="Q62" s="251"/>
      <c r="R62" s="247"/>
      <c r="S62" s="276"/>
      <c r="T62" s="241"/>
      <c r="U62" s="277"/>
      <c r="V62" s="27" t="s">
        <v>84</v>
      </c>
      <c r="W62" s="28"/>
      <c r="X62" s="28"/>
      <c r="Y62" s="23"/>
      <c r="Z62" s="63"/>
      <c r="AA62" s="179">
        <f>IF(AA61="","",VLOOKUP(AA61,'【記載例】（ユニット型）シフト記号表'!$C$5:$W$46,21,FALSE))</f>
        <v>5.0000000000000009</v>
      </c>
      <c r="AB62" s="180">
        <f>IF(AB61="","",VLOOKUP(AB61,'【記載例】（ユニット型）シフト記号表'!$C$5:$W$46,21,FALSE))</f>
        <v>5.0000000000000009</v>
      </c>
      <c r="AC62" s="180" t="str">
        <f>IF(AC61="","",VLOOKUP(AC61,'【記載例】（ユニット型）シフト記号表'!$C$5:$W$46,21,FALSE))</f>
        <v>-</v>
      </c>
      <c r="AD62" s="180" t="str">
        <f>IF(AD61="","",VLOOKUP(AD61,'【記載例】（ユニット型）シフト記号表'!$C$5:$W$46,21,FALSE))</f>
        <v>-</v>
      </c>
      <c r="AE62" s="180">
        <f>IF(AE61="","",VLOOKUP(AE61,'【記載例】（ユニット型）シフト記号表'!$C$5:$W$46,21,FALSE))</f>
        <v>2</v>
      </c>
      <c r="AF62" s="180" t="str">
        <f>IF(AF61="","",VLOOKUP(AF61,'【記載例】（ユニット型）シフト記号表'!$C$5:$W$46,21,FALSE))</f>
        <v>-</v>
      </c>
      <c r="AG62" s="181">
        <f>IF(AG61="","",VLOOKUP(AG61,'【記載例】（ユニット型）シフト記号表'!$C$5:$W$46,21,FALSE))</f>
        <v>5.9999999999999991</v>
      </c>
      <c r="AH62" s="179">
        <f>IF(AH61="","",VLOOKUP(AH61,'【記載例】（ユニット型）シフト記号表'!$C$5:$W$46,21,FALSE))</f>
        <v>5.9999999999999991</v>
      </c>
      <c r="AI62" s="180" t="str">
        <f>IF(AI61="","",VLOOKUP(AI61,'【記載例】（ユニット型）シフト記号表'!$C$5:$W$46,21,FALSE))</f>
        <v>-</v>
      </c>
      <c r="AJ62" s="180">
        <f>IF(AJ61="","",VLOOKUP(AJ61,'【記載例】（ユニット型）シフト記号表'!$C$5:$W$46,21,FALSE))</f>
        <v>5.0000000000000009</v>
      </c>
      <c r="AK62" s="180">
        <f>IF(AK61="","",VLOOKUP(AK61,'【記載例】（ユニット型）シフト記号表'!$C$5:$W$46,21,FALSE))</f>
        <v>5.0000000000000009</v>
      </c>
      <c r="AL62" s="180" t="str">
        <f>IF(AL61="","",VLOOKUP(AL61,'【記載例】（ユニット型）シフト記号表'!$C$5:$W$46,21,FALSE))</f>
        <v>-</v>
      </c>
      <c r="AM62" s="180">
        <f>IF(AM61="","",VLOOKUP(AM61,'【記載例】（ユニット型）シフト記号表'!$C$5:$W$46,21,FALSE))</f>
        <v>2</v>
      </c>
      <c r="AN62" s="181" t="str">
        <f>IF(AN61="","",VLOOKUP(AN61,'【記載例】（ユニット型）シフト記号表'!$C$5:$W$46,21,FALSE))</f>
        <v>-</v>
      </c>
      <c r="AO62" s="179">
        <f>IF(AO61="","",VLOOKUP(AO61,'【記載例】（ユニット型）シフト記号表'!$C$5:$W$46,21,FALSE))</f>
        <v>5.9999999999999991</v>
      </c>
      <c r="AP62" s="180">
        <f>IF(AP61="","",VLOOKUP(AP61,'【記載例】（ユニット型）シフト記号表'!$C$5:$W$46,21,FALSE))</f>
        <v>5.9999999999999991</v>
      </c>
      <c r="AQ62" s="180" t="str">
        <f>IF(AQ61="","",VLOOKUP(AQ61,'【記載例】（ユニット型）シフト記号表'!$C$5:$W$46,21,FALSE))</f>
        <v>-</v>
      </c>
      <c r="AR62" s="180">
        <f>IF(AR61="","",VLOOKUP(AR61,'【記載例】（ユニット型）シフト記号表'!$C$5:$W$46,21,FALSE))</f>
        <v>5.0000000000000009</v>
      </c>
      <c r="AS62" s="180" t="str">
        <f>IF(AS61="","",VLOOKUP(AS61,'【記載例】（ユニット型）シフト記号表'!$C$5:$W$46,21,FALSE))</f>
        <v>-</v>
      </c>
      <c r="AT62" s="180" t="str">
        <f>IF(AT61="","",VLOOKUP(AT61,'【記載例】（ユニット型）シフト記号表'!$C$5:$W$46,21,FALSE))</f>
        <v>-</v>
      </c>
      <c r="AU62" s="181">
        <f>IF(AU61="","",VLOOKUP(AU61,'【記載例】（ユニット型）シフト記号表'!$C$5:$W$46,21,FALSE))</f>
        <v>2</v>
      </c>
      <c r="AV62" s="179" t="str">
        <f>IF(AV61="","",VLOOKUP(AV61,'【記載例】（ユニット型）シフト記号表'!$C$5:$W$46,21,FALSE))</f>
        <v>-</v>
      </c>
      <c r="AW62" s="180">
        <f>IF(AW61="","",VLOOKUP(AW61,'【記載例】（ユニット型）シフト記号表'!$C$5:$W$46,21,FALSE))</f>
        <v>5.9999999999999991</v>
      </c>
      <c r="AX62" s="180">
        <f>IF(AX61="","",VLOOKUP(AX61,'【記載例】（ユニット型）シフト記号表'!$C$5:$W$46,21,FALSE))</f>
        <v>5.9999999999999991</v>
      </c>
      <c r="AY62" s="180" t="str">
        <f>IF(AY61="","",VLOOKUP(AY61,'【記載例】（ユニット型）シフト記号表'!$C$5:$W$46,21,FALSE))</f>
        <v>-</v>
      </c>
      <c r="AZ62" s="180">
        <f>IF(AZ61="","",VLOOKUP(AZ61,'【記載例】（ユニット型）シフト記号表'!$C$5:$W$46,21,FALSE))</f>
        <v>5.9999999999999991</v>
      </c>
      <c r="BA62" s="180">
        <f>IF(BA61="","",VLOOKUP(BA61,'【記載例】（ユニット型）シフト記号表'!$C$5:$W$46,21,FALSE))</f>
        <v>5.0000000000000009</v>
      </c>
      <c r="BB62" s="181">
        <f>IF(BB61="","",VLOOKUP(BB61,'【記載例】（ユニット型）シフト記号表'!$C$5:$W$46,21,FALSE))</f>
        <v>5.0000000000000009</v>
      </c>
      <c r="BC62" s="179" t="str">
        <f>IF(BC61="","",VLOOKUP(BC61,'【記載例】（ユニット型）シフト記号表'!$C$5:$W$46,21,FALSE))</f>
        <v/>
      </c>
      <c r="BD62" s="180" t="str">
        <f>IF(BD61="","",VLOOKUP(BD61,'【記載例】（ユニット型）シフト記号表'!$C$5:$W$46,21,FALSE))</f>
        <v/>
      </c>
      <c r="BE62" s="182" t="str">
        <f>IF(BE61="","",VLOOKUP(BE61,'【記載例】（ユニット型）シフト記号表'!$C$5:$W$46,21,FALSE))</f>
        <v/>
      </c>
      <c r="BF62" s="252">
        <f>IF($BI$3="計画",SUM(AA62:BB62),IF($BI$3="実績",SUM(AA62:BE62),""))</f>
        <v>83</v>
      </c>
      <c r="BG62" s="253"/>
      <c r="BH62" s="254">
        <f>IF($BI$3="計画",BF62/4,IF($BI$3="実績",(BF62/($BI$7/7)),""))</f>
        <v>20.75</v>
      </c>
      <c r="BI62" s="255"/>
      <c r="BJ62" s="240"/>
      <c r="BK62" s="241"/>
      <c r="BL62" s="241"/>
      <c r="BM62" s="241"/>
      <c r="BN62" s="242"/>
    </row>
    <row r="63" spans="2:66" ht="20.25" customHeight="1" x14ac:dyDescent="0.4">
      <c r="B63" s="59"/>
      <c r="C63" s="267"/>
      <c r="D63" s="271"/>
      <c r="E63" s="269"/>
      <c r="F63" s="270"/>
      <c r="G63" s="256"/>
      <c r="H63" s="257"/>
      <c r="I63" s="265" t="str">
        <f>G62</f>
        <v>介護職員</v>
      </c>
      <c r="J63" s="257"/>
      <c r="K63" s="265" t="str">
        <f>M62</f>
        <v>A</v>
      </c>
      <c r="L63" s="257"/>
      <c r="M63" s="258"/>
      <c r="N63" s="259"/>
      <c r="O63" s="260"/>
      <c r="P63" s="261"/>
      <c r="Q63" s="261"/>
      <c r="R63" s="262"/>
      <c r="S63" s="278"/>
      <c r="T63" s="244"/>
      <c r="U63" s="279"/>
      <c r="V63" s="29" t="s">
        <v>129</v>
      </c>
      <c r="W63" s="52"/>
      <c r="X63" s="52"/>
      <c r="Y63" s="53"/>
      <c r="Z63" s="69"/>
      <c r="AA63" s="183">
        <f>IF(AA61="","",VLOOKUP(AA61,'【記載例】（ユニット型）シフト記号表'!$C$5:$Y$46,23,FALSE))</f>
        <v>2.9999999999999991</v>
      </c>
      <c r="AB63" s="184">
        <f>IF(AB61="","",VLOOKUP(AB61,'【記載例】（ユニット型）シフト記号表'!$C$5:$Y$46,23,FALSE))</f>
        <v>2.9999999999999991</v>
      </c>
      <c r="AC63" s="184" t="str">
        <f>IF(AC61="","",VLOOKUP(AC61,'【記載例】（ユニット型）シフト記号表'!$C$5:$Y$46,23,FALSE))</f>
        <v>-</v>
      </c>
      <c r="AD63" s="184" t="str">
        <f>IF(AD61="","",VLOOKUP(AD61,'【記載例】（ユニット型）シフト記号表'!$C$5:$Y$46,23,FALSE))</f>
        <v>-</v>
      </c>
      <c r="AE63" s="184">
        <f>IF(AE61="","",VLOOKUP(AE61,'【記載例】（ユニット型）シフト記号表'!$C$5:$Y$46,23,FALSE))</f>
        <v>14</v>
      </c>
      <c r="AF63" s="184" t="str">
        <f>IF(AF61="","",VLOOKUP(AF61,'【記載例】（ユニット型）シフト記号表'!$C$5:$Y$46,23,FALSE))</f>
        <v>-</v>
      </c>
      <c r="AG63" s="185">
        <f>IF(AG61="","",VLOOKUP(AG61,'【記載例】（ユニット型）シフト記号表'!$C$5:$Y$46,23,FALSE))</f>
        <v>1.9999999999999991</v>
      </c>
      <c r="AH63" s="183">
        <f>IF(AH61="","",VLOOKUP(AH61,'【記載例】（ユニット型）シフト記号表'!$C$5:$Y$46,23,FALSE))</f>
        <v>1.9999999999999991</v>
      </c>
      <c r="AI63" s="184" t="str">
        <f>IF(AI61="","",VLOOKUP(AI61,'【記載例】（ユニット型）シフト記号表'!$C$5:$Y$46,23,FALSE))</f>
        <v>-</v>
      </c>
      <c r="AJ63" s="184">
        <f>IF(AJ61="","",VLOOKUP(AJ61,'【記載例】（ユニット型）シフト記号表'!$C$5:$Y$46,23,FALSE))</f>
        <v>2.9999999999999991</v>
      </c>
      <c r="AK63" s="184">
        <f>IF(AK61="","",VLOOKUP(AK61,'【記載例】（ユニット型）シフト記号表'!$C$5:$Y$46,23,FALSE))</f>
        <v>2.9999999999999991</v>
      </c>
      <c r="AL63" s="184" t="str">
        <f>IF(AL61="","",VLOOKUP(AL61,'【記載例】（ユニット型）シフト記号表'!$C$5:$Y$46,23,FALSE))</f>
        <v>-</v>
      </c>
      <c r="AM63" s="184">
        <f>IF(AM61="","",VLOOKUP(AM61,'【記載例】（ユニット型）シフト記号表'!$C$5:$Y$46,23,FALSE))</f>
        <v>14</v>
      </c>
      <c r="AN63" s="185" t="str">
        <f>IF(AN61="","",VLOOKUP(AN61,'【記載例】（ユニット型）シフト記号表'!$C$5:$Y$46,23,FALSE))</f>
        <v>-</v>
      </c>
      <c r="AO63" s="183">
        <f>IF(AO61="","",VLOOKUP(AO61,'【記載例】（ユニット型）シフト記号表'!$C$5:$Y$46,23,FALSE))</f>
        <v>1.9999999999999991</v>
      </c>
      <c r="AP63" s="184">
        <f>IF(AP61="","",VLOOKUP(AP61,'【記載例】（ユニット型）シフト記号表'!$C$5:$Y$46,23,FALSE))</f>
        <v>1.9999999999999991</v>
      </c>
      <c r="AQ63" s="184" t="str">
        <f>IF(AQ61="","",VLOOKUP(AQ61,'【記載例】（ユニット型）シフト記号表'!$C$5:$Y$46,23,FALSE))</f>
        <v>-</v>
      </c>
      <c r="AR63" s="184">
        <f>IF(AR61="","",VLOOKUP(AR61,'【記載例】（ユニット型）シフト記号表'!$C$5:$Y$46,23,FALSE))</f>
        <v>2.9999999999999991</v>
      </c>
      <c r="AS63" s="184" t="str">
        <f>IF(AS61="","",VLOOKUP(AS61,'【記載例】（ユニット型）シフト記号表'!$C$5:$Y$46,23,FALSE))</f>
        <v>-</v>
      </c>
      <c r="AT63" s="184" t="str">
        <f>IF(AT61="","",VLOOKUP(AT61,'【記載例】（ユニット型）シフト記号表'!$C$5:$Y$46,23,FALSE))</f>
        <v>-</v>
      </c>
      <c r="AU63" s="185">
        <f>IF(AU61="","",VLOOKUP(AU61,'【記載例】（ユニット型）シフト記号表'!$C$5:$Y$46,23,FALSE))</f>
        <v>14</v>
      </c>
      <c r="AV63" s="183" t="str">
        <f>IF(AV61="","",VLOOKUP(AV61,'【記載例】（ユニット型）シフト記号表'!$C$5:$Y$46,23,FALSE))</f>
        <v>-</v>
      </c>
      <c r="AW63" s="184">
        <f>IF(AW61="","",VLOOKUP(AW61,'【記載例】（ユニット型）シフト記号表'!$C$5:$Y$46,23,FALSE))</f>
        <v>1.9999999999999991</v>
      </c>
      <c r="AX63" s="184">
        <f>IF(AX61="","",VLOOKUP(AX61,'【記載例】（ユニット型）シフト記号表'!$C$5:$Y$46,23,FALSE))</f>
        <v>1.9999999999999991</v>
      </c>
      <c r="AY63" s="184" t="str">
        <f>IF(AY61="","",VLOOKUP(AY61,'【記載例】（ユニット型）シフト記号表'!$C$5:$Y$46,23,FALSE))</f>
        <v>-</v>
      </c>
      <c r="AZ63" s="184">
        <f>IF(AZ61="","",VLOOKUP(AZ61,'【記載例】（ユニット型）シフト記号表'!$C$5:$Y$46,23,FALSE))</f>
        <v>1.9999999999999991</v>
      </c>
      <c r="BA63" s="184">
        <f>IF(BA61="","",VLOOKUP(BA61,'【記載例】（ユニット型）シフト記号表'!$C$5:$Y$46,23,FALSE))</f>
        <v>2.9999999999999991</v>
      </c>
      <c r="BB63" s="185">
        <f>IF(BB61="","",VLOOKUP(BB61,'【記載例】（ユニット型）シフト記号表'!$C$5:$Y$46,23,FALSE))</f>
        <v>2.9999999999999991</v>
      </c>
      <c r="BC63" s="183" t="str">
        <f>IF(BC61="","",VLOOKUP(BC61,'【記載例】（ユニット型）シフト記号表'!$C$5:$Y$46,23,FALSE))</f>
        <v/>
      </c>
      <c r="BD63" s="184" t="str">
        <f>IF(BD61="","",VLOOKUP(BD61,'【記載例】（ユニット型）シフト記号表'!$C$5:$Y$46,23,FALSE))</f>
        <v/>
      </c>
      <c r="BE63" s="186" t="str">
        <f>IF(BE61="","",VLOOKUP(BE61,'【記載例】（ユニット型）シフト記号表'!$C$5:$Y$46,23,FALSE))</f>
        <v/>
      </c>
      <c r="BF63" s="263">
        <f>IF($BI$3="計画",SUM(AA63:BB63),IF($BI$3="実績",SUM(AA63:BE63),""))</f>
        <v>77</v>
      </c>
      <c r="BG63" s="264"/>
      <c r="BH63" s="284">
        <f>IF($BI$3="計画",BF63/4,IF($BI$3="実績",(BF63/($BI$7/7)),""))</f>
        <v>19.25</v>
      </c>
      <c r="BI63" s="285"/>
      <c r="BJ63" s="243"/>
      <c r="BK63" s="244"/>
      <c r="BL63" s="244"/>
      <c r="BM63" s="244"/>
      <c r="BN63" s="245"/>
    </row>
    <row r="64" spans="2:66" ht="20.25" customHeight="1" x14ac:dyDescent="0.4">
      <c r="B64" s="60"/>
      <c r="C64" s="266"/>
      <c r="D64" s="268" t="s">
        <v>196</v>
      </c>
      <c r="E64" s="269"/>
      <c r="F64" s="270"/>
      <c r="G64" s="246"/>
      <c r="H64" s="247"/>
      <c r="I64" s="205"/>
      <c r="J64" s="206"/>
      <c r="K64" s="205"/>
      <c r="L64" s="206"/>
      <c r="M64" s="272"/>
      <c r="N64" s="273"/>
      <c r="O64" s="250"/>
      <c r="P64" s="251"/>
      <c r="Q64" s="251"/>
      <c r="R64" s="247"/>
      <c r="S64" s="274" t="s">
        <v>215</v>
      </c>
      <c r="T64" s="238"/>
      <c r="U64" s="275"/>
      <c r="V64" s="25" t="s">
        <v>18</v>
      </c>
      <c r="W64" s="32"/>
      <c r="X64" s="32"/>
      <c r="Y64" s="20"/>
      <c r="Z64" s="68"/>
      <c r="AA64" s="209" t="s">
        <v>44</v>
      </c>
      <c r="AB64" s="210" t="s">
        <v>51</v>
      </c>
      <c r="AC64" s="210" t="s">
        <v>54</v>
      </c>
      <c r="AD64" s="210" t="s">
        <v>54</v>
      </c>
      <c r="AE64" s="210" t="s">
        <v>44</v>
      </c>
      <c r="AF64" s="210" t="s">
        <v>65</v>
      </c>
      <c r="AG64" s="211" t="s">
        <v>44</v>
      </c>
      <c r="AH64" s="209" t="s">
        <v>54</v>
      </c>
      <c r="AI64" s="210" t="s">
        <v>44</v>
      </c>
      <c r="AJ64" s="210" t="s">
        <v>54</v>
      </c>
      <c r="AK64" s="210" t="s">
        <v>54</v>
      </c>
      <c r="AL64" s="210" t="s">
        <v>44</v>
      </c>
      <c r="AM64" s="210" t="s">
        <v>44</v>
      </c>
      <c r="AN64" s="211" t="s">
        <v>65</v>
      </c>
      <c r="AO64" s="209" t="s">
        <v>44</v>
      </c>
      <c r="AP64" s="210" t="s">
        <v>54</v>
      </c>
      <c r="AQ64" s="210" t="s">
        <v>54</v>
      </c>
      <c r="AR64" s="210" t="s">
        <v>54</v>
      </c>
      <c r="AS64" s="210" t="s">
        <v>51</v>
      </c>
      <c r="AT64" s="210" t="s">
        <v>51</v>
      </c>
      <c r="AU64" s="211" t="s">
        <v>44</v>
      </c>
      <c r="AV64" s="209" t="s">
        <v>65</v>
      </c>
      <c r="AW64" s="210" t="s">
        <v>44</v>
      </c>
      <c r="AX64" s="210" t="s">
        <v>51</v>
      </c>
      <c r="AY64" s="210" t="s">
        <v>54</v>
      </c>
      <c r="AZ64" s="210" t="s">
        <v>44</v>
      </c>
      <c r="BA64" s="210" t="s">
        <v>44</v>
      </c>
      <c r="BB64" s="211" t="s">
        <v>51</v>
      </c>
      <c r="BC64" s="209"/>
      <c r="BD64" s="210"/>
      <c r="BE64" s="212"/>
      <c r="BF64" s="280"/>
      <c r="BG64" s="281"/>
      <c r="BH64" s="282"/>
      <c r="BI64" s="283"/>
      <c r="BJ64" s="237"/>
      <c r="BK64" s="238"/>
      <c r="BL64" s="238"/>
      <c r="BM64" s="238"/>
      <c r="BN64" s="239"/>
    </row>
    <row r="65" spans="2:66" ht="20.25" customHeight="1" x14ac:dyDescent="0.4">
      <c r="B65" s="58">
        <f>B62+1</f>
        <v>16</v>
      </c>
      <c r="C65" s="267"/>
      <c r="D65" s="271"/>
      <c r="E65" s="269"/>
      <c r="F65" s="270"/>
      <c r="G65" s="246" t="s">
        <v>138</v>
      </c>
      <c r="H65" s="247"/>
      <c r="I65" s="205"/>
      <c r="J65" s="206"/>
      <c r="K65" s="205"/>
      <c r="L65" s="206"/>
      <c r="M65" s="248" t="s">
        <v>112</v>
      </c>
      <c r="N65" s="249"/>
      <c r="O65" s="250" t="s">
        <v>113</v>
      </c>
      <c r="P65" s="251"/>
      <c r="Q65" s="251"/>
      <c r="R65" s="247"/>
      <c r="S65" s="276"/>
      <c r="T65" s="241"/>
      <c r="U65" s="277"/>
      <c r="V65" s="27" t="s">
        <v>84</v>
      </c>
      <c r="W65" s="28"/>
      <c r="X65" s="28"/>
      <c r="Y65" s="23"/>
      <c r="Z65" s="63"/>
      <c r="AA65" s="179" t="str">
        <f>IF(AA64="","",VLOOKUP(AA64,'【記載例】（ユニット型）シフト記号表'!$C$5:$W$46,21,FALSE))</f>
        <v>-</v>
      </c>
      <c r="AB65" s="180">
        <f>IF(AB64="","",VLOOKUP(AB64,'【記載例】（ユニット型）シフト記号表'!$C$5:$W$46,21,FALSE))</f>
        <v>5.9999999999999991</v>
      </c>
      <c r="AC65" s="180">
        <f>IF(AC64="","",VLOOKUP(AC64,'【記載例】（ユニット型）シフト記号表'!$C$5:$W$46,21,FALSE))</f>
        <v>5.0000000000000009</v>
      </c>
      <c r="AD65" s="180">
        <f>IF(AD64="","",VLOOKUP(AD64,'【記載例】（ユニット型）シフト記号表'!$C$5:$W$46,21,FALSE))</f>
        <v>5.0000000000000009</v>
      </c>
      <c r="AE65" s="180" t="str">
        <f>IF(AE64="","",VLOOKUP(AE64,'【記載例】（ユニット型）シフト記号表'!$C$5:$W$46,21,FALSE))</f>
        <v>-</v>
      </c>
      <c r="AF65" s="180">
        <f>IF(AF64="","",VLOOKUP(AF64,'【記載例】（ユニット型）シフト記号表'!$C$5:$W$46,21,FALSE))</f>
        <v>2</v>
      </c>
      <c r="AG65" s="181" t="str">
        <f>IF(AG64="","",VLOOKUP(AG64,'【記載例】（ユニット型）シフト記号表'!$C$5:$W$46,21,FALSE))</f>
        <v>-</v>
      </c>
      <c r="AH65" s="179">
        <f>IF(AH64="","",VLOOKUP(AH64,'【記載例】（ユニット型）シフト記号表'!$C$5:$W$46,21,FALSE))</f>
        <v>5.0000000000000009</v>
      </c>
      <c r="AI65" s="180" t="str">
        <f>IF(AI64="","",VLOOKUP(AI64,'【記載例】（ユニット型）シフト記号表'!$C$5:$W$46,21,FALSE))</f>
        <v>-</v>
      </c>
      <c r="AJ65" s="180">
        <f>IF(AJ64="","",VLOOKUP(AJ64,'【記載例】（ユニット型）シフト記号表'!$C$5:$W$46,21,FALSE))</f>
        <v>5.0000000000000009</v>
      </c>
      <c r="AK65" s="180">
        <f>IF(AK64="","",VLOOKUP(AK64,'【記載例】（ユニット型）シフト記号表'!$C$5:$W$46,21,FALSE))</f>
        <v>5.0000000000000009</v>
      </c>
      <c r="AL65" s="180" t="str">
        <f>IF(AL64="","",VLOOKUP(AL64,'【記載例】（ユニット型）シフト記号表'!$C$5:$W$46,21,FALSE))</f>
        <v>-</v>
      </c>
      <c r="AM65" s="180" t="str">
        <f>IF(AM64="","",VLOOKUP(AM64,'【記載例】（ユニット型）シフト記号表'!$C$5:$W$46,21,FALSE))</f>
        <v>-</v>
      </c>
      <c r="AN65" s="181">
        <f>IF(AN64="","",VLOOKUP(AN64,'【記載例】（ユニット型）シフト記号表'!$C$5:$W$46,21,FALSE))</f>
        <v>2</v>
      </c>
      <c r="AO65" s="179" t="str">
        <f>IF(AO64="","",VLOOKUP(AO64,'【記載例】（ユニット型）シフト記号表'!$C$5:$W$46,21,FALSE))</f>
        <v>-</v>
      </c>
      <c r="AP65" s="180">
        <f>IF(AP64="","",VLOOKUP(AP64,'【記載例】（ユニット型）シフト記号表'!$C$5:$W$46,21,FALSE))</f>
        <v>5.0000000000000009</v>
      </c>
      <c r="AQ65" s="180">
        <f>IF(AQ64="","",VLOOKUP(AQ64,'【記載例】（ユニット型）シフト記号表'!$C$5:$W$46,21,FALSE))</f>
        <v>5.0000000000000009</v>
      </c>
      <c r="AR65" s="180">
        <f>IF(AR64="","",VLOOKUP(AR64,'【記載例】（ユニット型）シフト記号表'!$C$5:$W$46,21,FALSE))</f>
        <v>5.0000000000000009</v>
      </c>
      <c r="AS65" s="180">
        <f>IF(AS64="","",VLOOKUP(AS64,'【記載例】（ユニット型）シフト記号表'!$C$5:$W$46,21,FALSE))</f>
        <v>5.9999999999999991</v>
      </c>
      <c r="AT65" s="180">
        <f>IF(AT64="","",VLOOKUP(AT64,'【記載例】（ユニット型）シフト記号表'!$C$5:$W$46,21,FALSE))</f>
        <v>5.9999999999999991</v>
      </c>
      <c r="AU65" s="181" t="str">
        <f>IF(AU64="","",VLOOKUP(AU64,'【記載例】（ユニット型）シフト記号表'!$C$5:$W$46,21,FALSE))</f>
        <v>-</v>
      </c>
      <c r="AV65" s="179">
        <f>IF(AV64="","",VLOOKUP(AV64,'【記載例】（ユニット型）シフト記号表'!$C$5:$W$46,21,FALSE))</f>
        <v>2</v>
      </c>
      <c r="AW65" s="180" t="str">
        <f>IF(AW64="","",VLOOKUP(AW64,'【記載例】（ユニット型）シフト記号表'!$C$5:$W$46,21,FALSE))</f>
        <v>-</v>
      </c>
      <c r="AX65" s="180">
        <f>IF(AX64="","",VLOOKUP(AX64,'【記載例】（ユニット型）シフト記号表'!$C$5:$W$46,21,FALSE))</f>
        <v>5.9999999999999991</v>
      </c>
      <c r="AY65" s="180">
        <f>IF(AY64="","",VLOOKUP(AY64,'【記載例】（ユニット型）シフト記号表'!$C$5:$W$46,21,FALSE))</f>
        <v>5.0000000000000009</v>
      </c>
      <c r="AZ65" s="180" t="str">
        <f>IF(AZ64="","",VLOOKUP(AZ64,'【記載例】（ユニット型）シフト記号表'!$C$5:$W$46,21,FALSE))</f>
        <v>-</v>
      </c>
      <c r="BA65" s="180" t="str">
        <f>IF(BA64="","",VLOOKUP(BA64,'【記載例】（ユニット型）シフト記号表'!$C$5:$W$46,21,FALSE))</f>
        <v>-</v>
      </c>
      <c r="BB65" s="181">
        <f>IF(BB64="","",VLOOKUP(BB64,'【記載例】（ユニット型）シフト記号表'!$C$5:$W$46,21,FALSE))</f>
        <v>5.9999999999999991</v>
      </c>
      <c r="BC65" s="179" t="str">
        <f>IF(BC64="","",VLOOKUP(BC64,'【記載例】（ユニット型）シフト記号表'!$C$5:$W$46,21,FALSE))</f>
        <v/>
      </c>
      <c r="BD65" s="180" t="str">
        <f>IF(BD64="","",VLOOKUP(BD64,'【記載例】（ユニット型）シフト記号表'!$C$5:$W$46,21,FALSE))</f>
        <v/>
      </c>
      <c r="BE65" s="182" t="str">
        <f>IF(BE64="","",VLOOKUP(BE64,'【記載例】（ユニット型）シフト記号表'!$C$5:$W$46,21,FALSE))</f>
        <v/>
      </c>
      <c r="BF65" s="252">
        <f>IF($BI$3="計画",SUM(AA65:BB65),IF($BI$3="実績",SUM(AA65:BE65),""))</f>
        <v>81</v>
      </c>
      <c r="BG65" s="253"/>
      <c r="BH65" s="254">
        <f>IF($BI$3="計画",BF65/4,IF($BI$3="実績",(BF65/($BI$7/7)),""))</f>
        <v>20.25</v>
      </c>
      <c r="BI65" s="255"/>
      <c r="BJ65" s="240"/>
      <c r="BK65" s="241"/>
      <c r="BL65" s="241"/>
      <c r="BM65" s="241"/>
      <c r="BN65" s="242"/>
    </row>
    <row r="66" spans="2:66" ht="20.25" customHeight="1" x14ac:dyDescent="0.4">
      <c r="B66" s="59"/>
      <c r="C66" s="267"/>
      <c r="D66" s="271"/>
      <c r="E66" s="269"/>
      <c r="F66" s="270"/>
      <c r="G66" s="256"/>
      <c r="H66" s="257"/>
      <c r="I66" s="265" t="str">
        <f>G65</f>
        <v>介護職員</v>
      </c>
      <c r="J66" s="257"/>
      <c r="K66" s="265" t="str">
        <f>M65</f>
        <v>A</v>
      </c>
      <c r="L66" s="257"/>
      <c r="M66" s="258"/>
      <c r="N66" s="259"/>
      <c r="O66" s="260"/>
      <c r="P66" s="261"/>
      <c r="Q66" s="261"/>
      <c r="R66" s="262"/>
      <c r="S66" s="278"/>
      <c r="T66" s="244"/>
      <c r="U66" s="279"/>
      <c r="V66" s="29" t="s">
        <v>129</v>
      </c>
      <c r="W66" s="52"/>
      <c r="X66" s="52"/>
      <c r="Y66" s="53"/>
      <c r="Z66" s="69"/>
      <c r="AA66" s="183" t="str">
        <f>IF(AA64="","",VLOOKUP(AA64,'【記載例】（ユニット型）シフト記号表'!$C$5:$Y$46,23,FALSE))</f>
        <v>-</v>
      </c>
      <c r="AB66" s="184">
        <f>IF(AB64="","",VLOOKUP(AB64,'【記載例】（ユニット型）シフト記号表'!$C$5:$Y$46,23,FALSE))</f>
        <v>1.9999999999999991</v>
      </c>
      <c r="AC66" s="184">
        <f>IF(AC64="","",VLOOKUP(AC64,'【記載例】（ユニット型）シフト記号表'!$C$5:$Y$46,23,FALSE))</f>
        <v>2.9999999999999991</v>
      </c>
      <c r="AD66" s="184">
        <f>IF(AD64="","",VLOOKUP(AD64,'【記載例】（ユニット型）シフト記号表'!$C$5:$Y$46,23,FALSE))</f>
        <v>2.9999999999999991</v>
      </c>
      <c r="AE66" s="184" t="str">
        <f>IF(AE64="","",VLOOKUP(AE64,'【記載例】（ユニット型）シフト記号表'!$C$5:$Y$46,23,FALSE))</f>
        <v>-</v>
      </c>
      <c r="AF66" s="184">
        <f>IF(AF64="","",VLOOKUP(AF64,'【記載例】（ユニット型）シフト記号表'!$C$5:$Y$46,23,FALSE))</f>
        <v>14</v>
      </c>
      <c r="AG66" s="185" t="str">
        <f>IF(AG64="","",VLOOKUP(AG64,'【記載例】（ユニット型）シフト記号表'!$C$5:$Y$46,23,FALSE))</f>
        <v>-</v>
      </c>
      <c r="AH66" s="183">
        <f>IF(AH64="","",VLOOKUP(AH64,'【記載例】（ユニット型）シフト記号表'!$C$5:$Y$46,23,FALSE))</f>
        <v>2.9999999999999991</v>
      </c>
      <c r="AI66" s="184" t="str">
        <f>IF(AI64="","",VLOOKUP(AI64,'【記載例】（ユニット型）シフト記号表'!$C$5:$Y$46,23,FALSE))</f>
        <v>-</v>
      </c>
      <c r="AJ66" s="184">
        <f>IF(AJ64="","",VLOOKUP(AJ64,'【記載例】（ユニット型）シフト記号表'!$C$5:$Y$46,23,FALSE))</f>
        <v>2.9999999999999991</v>
      </c>
      <c r="AK66" s="184">
        <f>IF(AK64="","",VLOOKUP(AK64,'【記載例】（ユニット型）シフト記号表'!$C$5:$Y$46,23,FALSE))</f>
        <v>2.9999999999999991</v>
      </c>
      <c r="AL66" s="184" t="str">
        <f>IF(AL64="","",VLOOKUP(AL64,'【記載例】（ユニット型）シフト記号表'!$C$5:$Y$46,23,FALSE))</f>
        <v>-</v>
      </c>
      <c r="AM66" s="184" t="str">
        <f>IF(AM64="","",VLOOKUP(AM64,'【記載例】（ユニット型）シフト記号表'!$C$5:$Y$46,23,FALSE))</f>
        <v>-</v>
      </c>
      <c r="AN66" s="185">
        <f>IF(AN64="","",VLOOKUP(AN64,'【記載例】（ユニット型）シフト記号表'!$C$5:$Y$46,23,FALSE))</f>
        <v>14</v>
      </c>
      <c r="AO66" s="183" t="str">
        <f>IF(AO64="","",VLOOKUP(AO64,'【記載例】（ユニット型）シフト記号表'!$C$5:$Y$46,23,FALSE))</f>
        <v>-</v>
      </c>
      <c r="AP66" s="184">
        <f>IF(AP64="","",VLOOKUP(AP64,'【記載例】（ユニット型）シフト記号表'!$C$5:$Y$46,23,FALSE))</f>
        <v>2.9999999999999991</v>
      </c>
      <c r="AQ66" s="184">
        <f>IF(AQ64="","",VLOOKUP(AQ64,'【記載例】（ユニット型）シフト記号表'!$C$5:$Y$46,23,FALSE))</f>
        <v>2.9999999999999991</v>
      </c>
      <c r="AR66" s="184">
        <f>IF(AR64="","",VLOOKUP(AR64,'【記載例】（ユニット型）シフト記号表'!$C$5:$Y$46,23,FALSE))</f>
        <v>2.9999999999999991</v>
      </c>
      <c r="AS66" s="184">
        <f>IF(AS64="","",VLOOKUP(AS64,'【記載例】（ユニット型）シフト記号表'!$C$5:$Y$46,23,FALSE))</f>
        <v>1.9999999999999991</v>
      </c>
      <c r="AT66" s="184">
        <f>IF(AT64="","",VLOOKUP(AT64,'【記載例】（ユニット型）シフト記号表'!$C$5:$Y$46,23,FALSE))</f>
        <v>1.9999999999999991</v>
      </c>
      <c r="AU66" s="185" t="str">
        <f>IF(AU64="","",VLOOKUP(AU64,'【記載例】（ユニット型）シフト記号表'!$C$5:$Y$46,23,FALSE))</f>
        <v>-</v>
      </c>
      <c r="AV66" s="183">
        <f>IF(AV64="","",VLOOKUP(AV64,'【記載例】（ユニット型）シフト記号表'!$C$5:$Y$46,23,FALSE))</f>
        <v>14</v>
      </c>
      <c r="AW66" s="184" t="str">
        <f>IF(AW64="","",VLOOKUP(AW64,'【記載例】（ユニット型）シフト記号表'!$C$5:$Y$46,23,FALSE))</f>
        <v>-</v>
      </c>
      <c r="AX66" s="184">
        <f>IF(AX64="","",VLOOKUP(AX64,'【記載例】（ユニット型）シフト記号表'!$C$5:$Y$46,23,FALSE))</f>
        <v>1.9999999999999991</v>
      </c>
      <c r="AY66" s="184">
        <f>IF(AY64="","",VLOOKUP(AY64,'【記載例】（ユニット型）シフト記号表'!$C$5:$Y$46,23,FALSE))</f>
        <v>2.9999999999999991</v>
      </c>
      <c r="AZ66" s="184" t="str">
        <f>IF(AZ64="","",VLOOKUP(AZ64,'【記載例】（ユニット型）シフト記号表'!$C$5:$Y$46,23,FALSE))</f>
        <v>-</v>
      </c>
      <c r="BA66" s="184" t="str">
        <f>IF(BA64="","",VLOOKUP(BA64,'【記載例】（ユニット型）シフト記号表'!$C$5:$Y$46,23,FALSE))</f>
        <v>-</v>
      </c>
      <c r="BB66" s="185">
        <f>IF(BB64="","",VLOOKUP(BB64,'【記載例】（ユニット型）シフト記号表'!$C$5:$Y$46,23,FALSE))</f>
        <v>1.9999999999999991</v>
      </c>
      <c r="BC66" s="183" t="str">
        <f>IF(BC64="","",VLOOKUP(BC64,'【記載例】（ユニット型）シフト記号表'!$C$5:$Y$46,23,FALSE))</f>
        <v/>
      </c>
      <c r="BD66" s="184" t="str">
        <f>IF(BD64="","",VLOOKUP(BD64,'【記載例】（ユニット型）シフト記号表'!$C$5:$Y$46,23,FALSE))</f>
        <v/>
      </c>
      <c r="BE66" s="186" t="str">
        <f>IF(BE64="","",VLOOKUP(BE64,'【記載例】（ユニット型）シフト記号表'!$C$5:$Y$46,23,FALSE))</f>
        <v/>
      </c>
      <c r="BF66" s="263">
        <f>IF($BI$3="計画",SUM(AA66:BB66),IF($BI$3="実績",SUM(AA66:BE66),""))</f>
        <v>79</v>
      </c>
      <c r="BG66" s="264"/>
      <c r="BH66" s="284">
        <f>IF($BI$3="計画",BF66/4,IF($BI$3="実績",(BF66/($BI$7/7)),""))</f>
        <v>19.75</v>
      </c>
      <c r="BI66" s="285"/>
      <c r="BJ66" s="243"/>
      <c r="BK66" s="244"/>
      <c r="BL66" s="244"/>
      <c r="BM66" s="244"/>
      <c r="BN66" s="245"/>
    </row>
    <row r="67" spans="2:66" ht="20.25" customHeight="1" x14ac:dyDescent="0.4">
      <c r="B67" s="60"/>
      <c r="C67" s="266"/>
      <c r="D67" s="268" t="s">
        <v>196</v>
      </c>
      <c r="E67" s="269"/>
      <c r="F67" s="270"/>
      <c r="G67" s="246"/>
      <c r="H67" s="247"/>
      <c r="I67" s="205"/>
      <c r="J67" s="206"/>
      <c r="K67" s="205"/>
      <c r="L67" s="206"/>
      <c r="M67" s="272"/>
      <c r="N67" s="273"/>
      <c r="O67" s="250"/>
      <c r="P67" s="251"/>
      <c r="Q67" s="251"/>
      <c r="R67" s="247"/>
      <c r="S67" s="274" t="s">
        <v>216</v>
      </c>
      <c r="T67" s="238"/>
      <c r="U67" s="275"/>
      <c r="V67" s="25" t="s">
        <v>18</v>
      </c>
      <c r="W67" s="32"/>
      <c r="X67" s="32"/>
      <c r="Y67" s="20"/>
      <c r="Z67" s="68"/>
      <c r="AA67" s="209" t="s">
        <v>51</v>
      </c>
      <c r="AB67" s="210" t="s">
        <v>44</v>
      </c>
      <c r="AC67" s="210" t="s">
        <v>51</v>
      </c>
      <c r="AD67" s="210" t="s">
        <v>44</v>
      </c>
      <c r="AE67" s="210" t="s">
        <v>54</v>
      </c>
      <c r="AF67" s="210" t="s">
        <v>44</v>
      </c>
      <c r="AG67" s="211" t="s">
        <v>65</v>
      </c>
      <c r="AH67" s="209" t="s">
        <v>44</v>
      </c>
      <c r="AI67" s="210" t="s">
        <v>54</v>
      </c>
      <c r="AJ67" s="210" t="s">
        <v>54</v>
      </c>
      <c r="AK67" s="210" t="s">
        <v>51</v>
      </c>
      <c r="AL67" s="210" t="s">
        <v>51</v>
      </c>
      <c r="AM67" s="210" t="s">
        <v>44</v>
      </c>
      <c r="AN67" s="211" t="s">
        <v>54</v>
      </c>
      <c r="AO67" s="209" t="s">
        <v>65</v>
      </c>
      <c r="AP67" s="210" t="s">
        <v>44</v>
      </c>
      <c r="AQ67" s="210" t="s">
        <v>51</v>
      </c>
      <c r="AR67" s="210" t="s">
        <v>44</v>
      </c>
      <c r="AS67" s="210" t="s">
        <v>54</v>
      </c>
      <c r="AT67" s="210" t="s">
        <v>54</v>
      </c>
      <c r="AU67" s="211" t="s">
        <v>44</v>
      </c>
      <c r="AV67" s="209" t="s">
        <v>44</v>
      </c>
      <c r="AW67" s="210" t="s">
        <v>65</v>
      </c>
      <c r="AX67" s="210" t="s">
        <v>44</v>
      </c>
      <c r="AY67" s="210" t="s">
        <v>51</v>
      </c>
      <c r="AZ67" s="210" t="s">
        <v>54</v>
      </c>
      <c r="BA67" s="210" t="s">
        <v>54</v>
      </c>
      <c r="BB67" s="211" t="s">
        <v>44</v>
      </c>
      <c r="BC67" s="209"/>
      <c r="BD67" s="210"/>
      <c r="BE67" s="212"/>
      <c r="BF67" s="280"/>
      <c r="BG67" s="281"/>
      <c r="BH67" s="282"/>
      <c r="BI67" s="283"/>
      <c r="BJ67" s="237"/>
      <c r="BK67" s="238"/>
      <c r="BL67" s="238"/>
      <c r="BM67" s="238"/>
      <c r="BN67" s="239"/>
    </row>
    <row r="68" spans="2:66" ht="20.25" customHeight="1" x14ac:dyDescent="0.4">
      <c r="B68" s="58">
        <f>B65+1</f>
        <v>17</v>
      </c>
      <c r="C68" s="267"/>
      <c r="D68" s="271"/>
      <c r="E68" s="269"/>
      <c r="F68" s="270"/>
      <c r="G68" s="246" t="s">
        <v>138</v>
      </c>
      <c r="H68" s="247"/>
      <c r="I68" s="205"/>
      <c r="J68" s="206"/>
      <c r="K68" s="205"/>
      <c r="L68" s="206"/>
      <c r="M68" s="248" t="s">
        <v>112</v>
      </c>
      <c r="N68" s="249"/>
      <c r="O68" s="250" t="s">
        <v>113</v>
      </c>
      <c r="P68" s="251"/>
      <c r="Q68" s="251"/>
      <c r="R68" s="247"/>
      <c r="S68" s="276"/>
      <c r="T68" s="241"/>
      <c r="U68" s="277"/>
      <c r="V68" s="27" t="s">
        <v>84</v>
      </c>
      <c r="W68" s="28"/>
      <c r="X68" s="28"/>
      <c r="Y68" s="23"/>
      <c r="Z68" s="63"/>
      <c r="AA68" s="179">
        <f>IF(AA67="","",VLOOKUP(AA67,'【記載例】（ユニット型）シフト記号表'!$C$5:$W$46,21,FALSE))</f>
        <v>5.9999999999999991</v>
      </c>
      <c r="AB68" s="180" t="str">
        <f>IF(AB67="","",VLOOKUP(AB67,'【記載例】（ユニット型）シフト記号表'!$C$5:$W$46,21,FALSE))</f>
        <v>-</v>
      </c>
      <c r="AC68" s="180">
        <f>IF(AC67="","",VLOOKUP(AC67,'【記載例】（ユニット型）シフト記号表'!$C$5:$W$46,21,FALSE))</f>
        <v>5.9999999999999991</v>
      </c>
      <c r="AD68" s="180" t="str">
        <f>IF(AD67="","",VLOOKUP(AD67,'【記載例】（ユニット型）シフト記号表'!$C$5:$W$46,21,FALSE))</f>
        <v>-</v>
      </c>
      <c r="AE68" s="180">
        <f>IF(AE67="","",VLOOKUP(AE67,'【記載例】（ユニット型）シフト記号表'!$C$5:$W$46,21,FALSE))</f>
        <v>5.0000000000000009</v>
      </c>
      <c r="AF68" s="180" t="str">
        <f>IF(AF67="","",VLOOKUP(AF67,'【記載例】（ユニット型）シフト記号表'!$C$5:$W$46,21,FALSE))</f>
        <v>-</v>
      </c>
      <c r="AG68" s="181">
        <f>IF(AG67="","",VLOOKUP(AG67,'【記載例】（ユニット型）シフト記号表'!$C$5:$W$46,21,FALSE))</f>
        <v>2</v>
      </c>
      <c r="AH68" s="179" t="str">
        <f>IF(AH67="","",VLOOKUP(AH67,'【記載例】（ユニット型）シフト記号表'!$C$5:$W$46,21,FALSE))</f>
        <v>-</v>
      </c>
      <c r="AI68" s="180">
        <f>IF(AI67="","",VLOOKUP(AI67,'【記載例】（ユニット型）シフト記号表'!$C$5:$W$46,21,FALSE))</f>
        <v>5.0000000000000009</v>
      </c>
      <c r="AJ68" s="180">
        <f>IF(AJ67="","",VLOOKUP(AJ67,'【記載例】（ユニット型）シフト記号表'!$C$5:$W$46,21,FALSE))</f>
        <v>5.0000000000000009</v>
      </c>
      <c r="AK68" s="180">
        <f>IF(AK67="","",VLOOKUP(AK67,'【記載例】（ユニット型）シフト記号表'!$C$5:$W$46,21,FALSE))</f>
        <v>5.9999999999999991</v>
      </c>
      <c r="AL68" s="180">
        <f>IF(AL67="","",VLOOKUP(AL67,'【記載例】（ユニット型）シフト記号表'!$C$5:$W$46,21,FALSE))</f>
        <v>5.9999999999999991</v>
      </c>
      <c r="AM68" s="180" t="str">
        <f>IF(AM67="","",VLOOKUP(AM67,'【記載例】（ユニット型）シフト記号表'!$C$5:$W$46,21,FALSE))</f>
        <v>-</v>
      </c>
      <c r="AN68" s="181">
        <f>IF(AN67="","",VLOOKUP(AN67,'【記載例】（ユニット型）シフト記号表'!$C$5:$W$46,21,FALSE))</f>
        <v>5.0000000000000009</v>
      </c>
      <c r="AO68" s="179">
        <f>IF(AO67="","",VLOOKUP(AO67,'【記載例】（ユニット型）シフト記号表'!$C$5:$W$46,21,FALSE))</f>
        <v>2</v>
      </c>
      <c r="AP68" s="180" t="str">
        <f>IF(AP67="","",VLOOKUP(AP67,'【記載例】（ユニット型）シフト記号表'!$C$5:$W$46,21,FALSE))</f>
        <v>-</v>
      </c>
      <c r="AQ68" s="180">
        <f>IF(AQ67="","",VLOOKUP(AQ67,'【記載例】（ユニット型）シフト記号表'!$C$5:$W$46,21,FALSE))</f>
        <v>5.9999999999999991</v>
      </c>
      <c r="AR68" s="180" t="str">
        <f>IF(AR67="","",VLOOKUP(AR67,'【記載例】（ユニット型）シフト記号表'!$C$5:$W$46,21,FALSE))</f>
        <v>-</v>
      </c>
      <c r="AS68" s="180">
        <f>IF(AS67="","",VLOOKUP(AS67,'【記載例】（ユニット型）シフト記号表'!$C$5:$W$46,21,FALSE))</f>
        <v>5.0000000000000009</v>
      </c>
      <c r="AT68" s="180">
        <f>IF(AT67="","",VLOOKUP(AT67,'【記載例】（ユニット型）シフト記号表'!$C$5:$W$46,21,FALSE))</f>
        <v>5.0000000000000009</v>
      </c>
      <c r="AU68" s="181" t="str">
        <f>IF(AU67="","",VLOOKUP(AU67,'【記載例】（ユニット型）シフト記号表'!$C$5:$W$46,21,FALSE))</f>
        <v>-</v>
      </c>
      <c r="AV68" s="179" t="str">
        <f>IF(AV67="","",VLOOKUP(AV67,'【記載例】（ユニット型）シフト記号表'!$C$5:$W$46,21,FALSE))</f>
        <v>-</v>
      </c>
      <c r="AW68" s="180">
        <f>IF(AW67="","",VLOOKUP(AW67,'【記載例】（ユニット型）シフト記号表'!$C$5:$W$46,21,FALSE))</f>
        <v>2</v>
      </c>
      <c r="AX68" s="180" t="str">
        <f>IF(AX67="","",VLOOKUP(AX67,'【記載例】（ユニット型）シフト記号表'!$C$5:$W$46,21,FALSE))</f>
        <v>-</v>
      </c>
      <c r="AY68" s="180">
        <f>IF(AY67="","",VLOOKUP(AY67,'【記載例】（ユニット型）シフト記号表'!$C$5:$W$46,21,FALSE))</f>
        <v>5.9999999999999991</v>
      </c>
      <c r="AZ68" s="180">
        <f>IF(AZ67="","",VLOOKUP(AZ67,'【記載例】（ユニット型）シフト記号表'!$C$5:$W$46,21,FALSE))</f>
        <v>5.0000000000000009</v>
      </c>
      <c r="BA68" s="180">
        <f>IF(BA67="","",VLOOKUP(BA67,'【記載例】（ユニット型）シフト記号表'!$C$5:$W$46,21,FALSE))</f>
        <v>5.0000000000000009</v>
      </c>
      <c r="BB68" s="181" t="str">
        <f>IF(BB67="","",VLOOKUP(BB67,'【記載例】（ユニット型）シフト記号表'!$C$5:$W$46,21,FALSE))</f>
        <v>-</v>
      </c>
      <c r="BC68" s="179" t="str">
        <f>IF(BC67="","",VLOOKUP(BC67,'【記載例】（ユニット型）シフト記号表'!$C$5:$W$46,21,FALSE))</f>
        <v/>
      </c>
      <c r="BD68" s="180" t="str">
        <f>IF(BD67="","",VLOOKUP(BD67,'【記載例】（ユニット型）シフト記号表'!$C$5:$W$46,21,FALSE))</f>
        <v/>
      </c>
      <c r="BE68" s="182" t="str">
        <f>IF(BE67="","",VLOOKUP(BE67,'【記載例】（ユニット型）シフト記号表'!$C$5:$W$46,21,FALSE))</f>
        <v/>
      </c>
      <c r="BF68" s="252">
        <f>IF($BI$3="計画",SUM(AA68:BB68),IF($BI$3="実績",SUM(AA68:BE68),""))</f>
        <v>82</v>
      </c>
      <c r="BG68" s="253"/>
      <c r="BH68" s="254">
        <f>IF($BI$3="計画",BF68/4,IF($BI$3="実績",(BF68/($BI$7/7)),""))</f>
        <v>20.5</v>
      </c>
      <c r="BI68" s="255"/>
      <c r="BJ68" s="240"/>
      <c r="BK68" s="241"/>
      <c r="BL68" s="241"/>
      <c r="BM68" s="241"/>
      <c r="BN68" s="242"/>
    </row>
    <row r="69" spans="2:66" ht="20.25" customHeight="1" x14ac:dyDescent="0.4">
      <c r="B69" s="59"/>
      <c r="C69" s="267"/>
      <c r="D69" s="271"/>
      <c r="E69" s="269"/>
      <c r="F69" s="270"/>
      <c r="G69" s="256"/>
      <c r="H69" s="257"/>
      <c r="I69" s="265" t="str">
        <f>G68</f>
        <v>介護職員</v>
      </c>
      <c r="J69" s="257"/>
      <c r="K69" s="265" t="str">
        <f>M68</f>
        <v>A</v>
      </c>
      <c r="L69" s="257"/>
      <c r="M69" s="258"/>
      <c r="N69" s="259"/>
      <c r="O69" s="260"/>
      <c r="P69" s="261"/>
      <c r="Q69" s="261"/>
      <c r="R69" s="262"/>
      <c r="S69" s="278"/>
      <c r="T69" s="244"/>
      <c r="U69" s="279"/>
      <c r="V69" s="29" t="s">
        <v>129</v>
      </c>
      <c r="W69" s="52"/>
      <c r="X69" s="52"/>
      <c r="Y69" s="53"/>
      <c r="Z69" s="69"/>
      <c r="AA69" s="183">
        <f>IF(AA67="","",VLOOKUP(AA67,'【記載例】（ユニット型）シフト記号表'!$C$5:$Y$46,23,FALSE))</f>
        <v>1.9999999999999991</v>
      </c>
      <c r="AB69" s="184" t="str">
        <f>IF(AB67="","",VLOOKUP(AB67,'【記載例】（ユニット型）シフト記号表'!$C$5:$Y$46,23,FALSE))</f>
        <v>-</v>
      </c>
      <c r="AC69" s="184">
        <f>IF(AC67="","",VLOOKUP(AC67,'【記載例】（ユニット型）シフト記号表'!$C$5:$Y$46,23,FALSE))</f>
        <v>1.9999999999999991</v>
      </c>
      <c r="AD69" s="184" t="str">
        <f>IF(AD67="","",VLOOKUP(AD67,'【記載例】（ユニット型）シフト記号表'!$C$5:$Y$46,23,FALSE))</f>
        <v>-</v>
      </c>
      <c r="AE69" s="184">
        <f>IF(AE67="","",VLOOKUP(AE67,'【記載例】（ユニット型）シフト記号表'!$C$5:$Y$46,23,FALSE))</f>
        <v>2.9999999999999991</v>
      </c>
      <c r="AF69" s="184" t="str">
        <f>IF(AF67="","",VLOOKUP(AF67,'【記載例】（ユニット型）シフト記号表'!$C$5:$Y$46,23,FALSE))</f>
        <v>-</v>
      </c>
      <c r="AG69" s="185">
        <f>IF(AG67="","",VLOOKUP(AG67,'【記載例】（ユニット型）シフト記号表'!$C$5:$Y$46,23,FALSE))</f>
        <v>14</v>
      </c>
      <c r="AH69" s="183" t="str">
        <f>IF(AH67="","",VLOOKUP(AH67,'【記載例】（ユニット型）シフト記号表'!$C$5:$Y$46,23,FALSE))</f>
        <v>-</v>
      </c>
      <c r="AI69" s="184">
        <f>IF(AI67="","",VLOOKUP(AI67,'【記載例】（ユニット型）シフト記号表'!$C$5:$Y$46,23,FALSE))</f>
        <v>2.9999999999999991</v>
      </c>
      <c r="AJ69" s="184">
        <f>IF(AJ67="","",VLOOKUP(AJ67,'【記載例】（ユニット型）シフト記号表'!$C$5:$Y$46,23,FALSE))</f>
        <v>2.9999999999999991</v>
      </c>
      <c r="AK69" s="184">
        <f>IF(AK67="","",VLOOKUP(AK67,'【記載例】（ユニット型）シフト記号表'!$C$5:$Y$46,23,FALSE))</f>
        <v>1.9999999999999991</v>
      </c>
      <c r="AL69" s="184">
        <f>IF(AL67="","",VLOOKUP(AL67,'【記載例】（ユニット型）シフト記号表'!$C$5:$Y$46,23,FALSE))</f>
        <v>1.9999999999999991</v>
      </c>
      <c r="AM69" s="184" t="str">
        <f>IF(AM67="","",VLOOKUP(AM67,'【記載例】（ユニット型）シフト記号表'!$C$5:$Y$46,23,FALSE))</f>
        <v>-</v>
      </c>
      <c r="AN69" s="185">
        <f>IF(AN67="","",VLOOKUP(AN67,'【記載例】（ユニット型）シフト記号表'!$C$5:$Y$46,23,FALSE))</f>
        <v>2.9999999999999991</v>
      </c>
      <c r="AO69" s="183">
        <f>IF(AO67="","",VLOOKUP(AO67,'【記載例】（ユニット型）シフト記号表'!$C$5:$Y$46,23,FALSE))</f>
        <v>14</v>
      </c>
      <c r="AP69" s="184" t="str">
        <f>IF(AP67="","",VLOOKUP(AP67,'【記載例】（ユニット型）シフト記号表'!$C$5:$Y$46,23,FALSE))</f>
        <v>-</v>
      </c>
      <c r="AQ69" s="184">
        <f>IF(AQ67="","",VLOOKUP(AQ67,'【記載例】（ユニット型）シフト記号表'!$C$5:$Y$46,23,FALSE))</f>
        <v>1.9999999999999991</v>
      </c>
      <c r="AR69" s="184" t="str">
        <f>IF(AR67="","",VLOOKUP(AR67,'【記載例】（ユニット型）シフト記号表'!$C$5:$Y$46,23,FALSE))</f>
        <v>-</v>
      </c>
      <c r="AS69" s="184">
        <f>IF(AS67="","",VLOOKUP(AS67,'【記載例】（ユニット型）シフト記号表'!$C$5:$Y$46,23,FALSE))</f>
        <v>2.9999999999999991</v>
      </c>
      <c r="AT69" s="184">
        <f>IF(AT67="","",VLOOKUP(AT67,'【記載例】（ユニット型）シフト記号表'!$C$5:$Y$46,23,FALSE))</f>
        <v>2.9999999999999991</v>
      </c>
      <c r="AU69" s="185" t="str">
        <f>IF(AU67="","",VLOOKUP(AU67,'【記載例】（ユニット型）シフト記号表'!$C$5:$Y$46,23,FALSE))</f>
        <v>-</v>
      </c>
      <c r="AV69" s="183" t="str">
        <f>IF(AV67="","",VLOOKUP(AV67,'【記載例】（ユニット型）シフト記号表'!$C$5:$Y$46,23,FALSE))</f>
        <v>-</v>
      </c>
      <c r="AW69" s="184">
        <f>IF(AW67="","",VLOOKUP(AW67,'【記載例】（ユニット型）シフト記号表'!$C$5:$Y$46,23,FALSE))</f>
        <v>14</v>
      </c>
      <c r="AX69" s="184" t="str">
        <f>IF(AX67="","",VLOOKUP(AX67,'【記載例】（ユニット型）シフト記号表'!$C$5:$Y$46,23,FALSE))</f>
        <v>-</v>
      </c>
      <c r="AY69" s="184">
        <f>IF(AY67="","",VLOOKUP(AY67,'【記載例】（ユニット型）シフト記号表'!$C$5:$Y$46,23,FALSE))</f>
        <v>1.9999999999999991</v>
      </c>
      <c r="AZ69" s="184">
        <f>IF(AZ67="","",VLOOKUP(AZ67,'【記載例】（ユニット型）シフト記号表'!$C$5:$Y$46,23,FALSE))</f>
        <v>2.9999999999999991</v>
      </c>
      <c r="BA69" s="184">
        <f>IF(BA67="","",VLOOKUP(BA67,'【記載例】（ユニット型）シフト記号表'!$C$5:$Y$46,23,FALSE))</f>
        <v>2.9999999999999991</v>
      </c>
      <c r="BB69" s="185" t="str">
        <f>IF(BB67="","",VLOOKUP(BB67,'【記載例】（ユニット型）シフト記号表'!$C$5:$Y$46,23,FALSE))</f>
        <v>-</v>
      </c>
      <c r="BC69" s="183" t="str">
        <f>IF(BC67="","",VLOOKUP(BC67,'【記載例】（ユニット型）シフト記号表'!$C$5:$Y$46,23,FALSE))</f>
        <v/>
      </c>
      <c r="BD69" s="184" t="str">
        <f>IF(BD67="","",VLOOKUP(BD67,'【記載例】（ユニット型）シフト記号表'!$C$5:$Y$46,23,FALSE))</f>
        <v/>
      </c>
      <c r="BE69" s="186" t="str">
        <f>IF(BE67="","",VLOOKUP(BE67,'【記載例】（ユニット型）シフト記号表'!$C$5:$Y$46,23,FALSE))</f>
        <v/>
      </c>
      <c r="BF69" s="263">
        <f>IF($BI$3="計画",SUM(AA69:BB69),IF($BI$3="実績",SUM(AA69:BE69),""))</f>
        <v>78</v>
      </c>
      <c r="BG69" s="264"/>
      <c r="BH69" s="284">
        <f>IF($BI$3="計画",BF69/4,IF($BI$3="実績",(BF69/($BI$7/7)),""))</f>
        <v>19.5</v>
      </c>
      <c r="BI69" s="285"/>
      <c r="BJ69" s="243"/>
      <c r="BK69" s="244"/>
      <c r="BL69" s="244"/>
      <c r="BM69" s="244"/>
      <c r="BN69" s="245"/>
    </row>
    <row r="70" spans="2:66" ht="20.25" customHeight="1" x14ac:dyDescent="0.4">
      <c r="B70" s="60"/>
      <c r="C70" s="266"/>
      <c r="D70" s="268" t="s">
        <v>202</v>
      </c>
      <c r="E70" s="269"/>
      <c r="F70" s="270"/>
      <c r="G70" s="246"/>
      <c r="H70" s="247"/>
      <c r="I70" s="205"/>
      <c r="J70" s="206"/>
      <c r="K70" s="205"/>
      <c r="L70" s="206"/>
      <c r="M70" s="272"/>
      <c r="N70" s="273"/>
      <c r="O70" s="250"/>
      <c r="P70" s="251"/>
      <c r="Q70" s="251"/>
      <c r="R70" s="247"/>
      <c r="S70" s="274" t="s">
        <v>217</v>
      </c>
      <c r="T70" s="238"/>
      <c r="U70" s="275"/>
      <c r="V70" s="25" t="s">
        <v>18</v>
      </c>
      <c r="W70" s="32"/>
      <c r="X70" s="32"/>
      <c r="Y70" s="20"/>
      <c r="Z70" s="68"/>
      <c r="AA70" s="209" t="s">
        <v>44</v>
      </c>
      <c r="AB70" s="210" t="s">
        <v>54</v>
      </c>
      <c r="AC70" s="210" t="s">
        <v>54</v>
      </c>
      <c r="AD70" s="210" t="s">
        <v>51</v>
      </c>
      <c r="AE70" s="210" t="s">
        <v>51</v>
      </c>
      <c r="AF70" s="210" t="s">
        <v>51</v>
      </c>
      <c r="AG70" s="211" t="s">
        <v>44</v>
      </c>
      <c r="AH70" s="209" t="s">
        <v>65</v>
      </c>
      <c r="AI70" s="210" t="s">
        <v>44</v>
      </c>
      <c r="AJ70" s="210" t="s">
        <v>51</v>
      </c>
      <c r="AK70" s="210" t="s">
        <v>44</v>
      </c>
      <c r="AL70" s="210" t="s">
        <v>54</v>
      </c>
      <c r="AM70" s="210" t="s">
        <v>54</v>
      </c>
      <c r="AN70" s="211" t="s">
        <v>44</v>
      </c>
      <c r="AO70" s="209" t="s">
        <v>44</v>
      </c>
      <c r="AP70" s="210" t="s">
        <v>65</v>
      </c>
      <c r="AQ70" s="210" t="s">
        <v>44</v>
      </c>
      <c r="AR70" s="210" t="s">
        <v>51</v>
      </c>
      <c r="AS70" s="210" t="s">
        <v>44</v>
      </c>
      <c r="AT70" s="210" t="s">
        <v>54</v>
      </c>
      <c r="AU70" s="211" t="s">
        <v>54</v>
      </c>
      <c r="AV70" s="209" t="s">
        <v>54</v>
      </c>
      <c r="AW70" s="210" t="s">
        <v>44</v>
      </c>
      <c r="AX70" s="210" t="s">
        <v>65</v>
      </c>
      <c r="AY70" s="210" t="s">
        <v>44</v>
      </c>
      <c r="AZ70" s="210" t="s">
        <v>51</v>
      </c>
      <c r="BA70" s="210" t="s">
        <v>44</v>
      </c>
      <c r="BB70" s="211" t="s">
        <v>54</v>
      </c>
      <c r="BC70" s="209"/>
      <c r="BD70" s="210"/>
      <c r="BE70" s="212"/>
      <c r="BF70" s="280"/>
      <c r="BG70" s="281"/>
      <c r="BH70" s="282"/>
      <c r="BI70" s="283"/>
      <c r="BJ70" s="237"/>
      <c r="BK70" s="238"/>
      <c r="BL70" s="238"/>
      <c r="BM70" s="238"/>
      <c r="BN70" s="239"/>
    </row>
    <row r="71" spans="2:66" ht="20.25" customHeight="1" x14ac:dyDescent="0.4">
      <c r="B71" s="58">
        <f>B68+1</f>
        <v>18</v>
      </c>
      <c r="C71" s="267"/>
      <c r="D71" s="271"/>
      <c r="E71" s="269"/>
      <c r="F71" s="270"/>
      <c r="G71" s="246" t="s">
        <v>138</v>
      </c>
      <c r="H71" s="247"/>
      <c r="I71" s="205"/>
      <c r="J71" s="206"/>
      <c r="K71" s="205"/>
      <c r="L71" s="206"/>
      <c r="M71" s="248" t="s">
        <v>112</v>
      </c>
      <c r="N71" s="249"/>
      <c r="O71" s="250" t="s">
        <v>113</v>
      </c>
      <c r="P71" s="251"/>
      <c r="Q71" s="251"/>
      <c r="R71" s="247"/>
      <c r="S71" s="276"/>
      <c r="T71" s="241"/>
      <c r="U71" s="277"/>
      <c r="V71" s="27" t="s">
        <v>84</v>
      </c>
      <c r="W71" s="28"/>
      <c r="X71" s="28"/>
      <c r="Y71" s="23"/>
      <c r="Z71" s="63"/>
      <c r="AA71" s="179" t="str">
        <f>IF(AA70="","",VLOOKUP(AA70,'【記載例】（ユニット型）シフト記号表'!$C$5:$W$46,21,FALSE))</f>
        <v>-</v>
      </c>
      <c r="AB71" s="180">
        <f>IF(AB70="","",VLOOKUP(AB70,'【記載例】（ユニット型）シフト記号表'!$C$5:$W$46,21,FALSE))</f>
        <v>5.0000000000000009</v>
      </c>
      <c r="AC71" s="180">
        <f>IF(AC70="","",VLOOKUP(AC70,'【記載例】（ユニット型）シフト記号表'!$C$5:$W$46,21,FALSE))</f>
        <v>5.0000000000000009</v>
      </c>
      <c r="AD71" s="180">
        <f>IF(AD70="","",VLOOKUP(AD70,'【記載例】（ユニット型）シフト記号表'!$C$5:$W$46,21,FALSE))</f>
        <v>5.9999999999999991</v>
      </c>
      <c r="AE71" s="180">
        <f>IF(AE70="","",VLOOKUP(AE70,'【記載例】（ユニット型）シフト記号表'!$C$5:$W$46,21,FALSE))</f>
        <v>5.9999999999999991</v>
      </c>
      <c r="AF71" s="180">
        <f>IF(AF70="","",VLOOKUP(AF70,'【記載例】（ユニット型）シフト記号表'!$C$5:$W$46,21,FALSE))</f>
        <v>5.9999999999999991</v>
      </c>
      <c r="AG71" s="181" t="str">
        <f>IF(AG70="","",VLOOKUP(AG70,'【記載例】（ユニット型）シフト記号表'!$C$5:$W$46,21,FALSE))</f>
        <v>-</v>
      </c>
      <c r="AH71" s="179">
        <f>IF(AH70="","",VLOOKUP(AH70,'【記載例】（ユニット型）シフト記号表'!$C$5:$W$46,21,FALSE))</f>
        <v>2</v>
      </c>
      <c r="AI71" s="180" t="str">
        <f>IF(AI70="","",VLOOKUP(AI70,'【記載例】（ユニット型）シフト記号表'!$C$5:$W$46,21,FALSE))</f>
        <v>-</v>
      </c>
      <c r="AJ71" s="180">
        <f>IF(AJ70="","",VLOOKUP(AJ70,'【記載例】（ユニット型）シフト記号表'!$C$5:$W$46,21,FALSE))</f>
        <v>5.9999999999999991</v>
      </c>
      <c r="AK71" s="180" t="str">
        <f>IF(AK70="","",VLOOKUP(AK70,'【記載例】（ユニット型）シフト記号表'!$C$5:$W$46,21,FALSE))</f>
        <v>-</v>
      </c>
      <c r="AL71" s="180">
        <f>IF(AL70="","",VLOOKUP(AL70,'【記載例】（ユニット型）シフト記号表'!$C$5:$W$46,21,FALSE))</f>
        <v>5.0000000000000009</v>
      </c>
      <c r="AM71" s="180">
        <f>IF(AM70="","",VLOOKUP(AM70,'【記載例】（ユニット型）シフト記号表'!$C$5:$W$46,21,FALSE))</f>
        <v>5.0000000000000009</v>
      </c>
      <c r="AN71" s="181" t="str">
        <f>IF(AN70="","",VLOOKUP(AN70,'【記載例】（ユニット型）シフト記号表'!$C$5:$W$46,21,FALSE))</f>
        <v>-</v>
      </c>
      <c r="AO71" s="179" t="str">
        <f>IF(AO70="","",VLOOKUP(AO70,'【記載例】（ユニット型）シフト記号表'!$C$5:$W$46,21,FALSE))</f>
        <v>-</v>
      </c>
      <c r="AP71" s="180">
        <f>IF(AP70="","",VLOOKUP(AP70,'【記載例】（ユニット型）シフト記号表'!$C$5:$W$46,21,FALSE))</f>
        <v>2</v>
      </c>
      <c r="AQ71" s="180" t="str">
        <f>IF(AQ70="","",VLOOKUP(AQ70,'【記載例】（ユニット型）シフト記号表'!$C$5:$W$46,21,FALSE))</f>
        <v>-</v>
      </c>
      <c r="AR71" s="180">
        <f>IF(AR70="","",VLOOKUP(AR70,'【記載例】（ユニット型）シフト記号表'!$C$5:$W$46,21,FALSE))</f>
        <v>5.9999999999999991</v>
      </c>
      <c r="AS71" s="180" t="str">
        <f>IF(AS70="","",VLOOKUP(AS70,'【記載例】（ユニット型）シフト記号表'!$C$5:$W$46,21,FALSE))</f>
        <v>-</v>
      </c>
      <c r="AT71" s="180">
        <f>IF(AT70="","",VLOOKUP(AT70,'【記載例】（ユニット型）シフト記号表'!$C$5:$W$46,21,FALSE))</f>
        <v>5.0000000000000009</v>
      </c>
      <c r="AU71" s="181">
        <f>IF(AU70="","",VLOOKUP(AU70,'【記載例】（ユニット型）シフト記号表'!$C$5:$W$46,21,FALSE))</f>
        <v>5.0000000000000009</v>
      </c>
      <c r="AV71" s="179">
        <f>IF(AV70="","",VLOOKUP(AV70,'【記載例】（ユニット型）シフト記号表'!$C$5:$W$46,21,FALSE))</f>
        <v>5.0000000000000009</v>
      </c>
      <c r="AW71" s="180" t="str">
        <f>IF(AW70="","",VLOOKUP(AW70,'【記載例】（ユニット型）シフト記号表'!$C$5:$W$46,21,FALSE))</f>
        <v>-</v>
      </c>
      <c r="AX71" s="180">
        <f>IF(AX70="","",VLOOKUP(AX70,'【記載例】（ユニット型）シフト記号表'!$C$5:$W$46,21,FALSE))</f>
        <v>2</v>
      </c>
      <c r="AY71" s="180" t="str">
        <f>IF(AY70="","",VLOOKUP(AY70,'【記載例】（ユニット型）シフト記号表'!$C$5:$W$46,21,FALSE))</f>
        <v>-</v>
      </c>
      <c r="AZ71" s="180">
        <f>IF(AZ70="","",VLOOKUP(AZ70,'【記載例】（ユニット型）シフト記号表'!$C$5:$W$46,21,FALSE))</f>
        <v>5.9999999999999991</v>
      </c>
      <c r="BA71" s="180" t="str">
        <f>IF(BA70="","",VLOOKUP(BA70,'【記載例】（ユニット型）シフト記号表'!$C$5:$W$46,21,FALSE))</f>
        <v>-</v>
      </c>
      <c r="BB71" s="181">
        <f>IF(BB70="","",VLOOKUP(BB70,'【記載例】（ユニット型）シフト記号表'!$C$5:$W$46,21,FALSE))</f>
        <v>5.0000000000000009</v>
      </c>
      <c r="BC71" s="179" t="str">
        <f>IF(BC70="","",VLOOKUP(BC70,'【記載例】（ユニット型）シフト記号表'!$C$5:$W$46,21,FALSE))</f>
        <v/>
      </c>
      <c r="BD71" s="180" t="str">
        <f>IF(BD70="","",VLOOKUP(BD70,'【記載例】（ユニット型）シフト記号表'!$C$5:$W$46,21,FALSE))</f>
        <v/>
      </c>
      <c r="BE71" s="182" t="str">
        <f>IF(BE70="","",VLOOKUP(BE70,'【記載例】（ユニット型）シフト記号表'!$C$5:$W$46,21,FALSE))</f>
        <v/>
      </c>
      <c r="BF71" s="252">
        <f>IF($BI$3="計画",SUM(AA71:BB71),IF($BI$3="実績",SUM(AA71:BE71),""))</f>
        <v>82</v>
      </c>
      <c r="BG71" s="253"/>
      <c r="BH71" s="254">
        <f>IF($BI$3="計画",BF71/4,IF($BI$3="実績",(BF71/($BI$7/7)),""))</f>
        <v>20.5</v>
      </c>
      <c r="BI71" s="255"/>
      <c r="BJ71" s="240"/>
      <c r="BK71" s="241"/>
      <c r="BL71" s="241"/>
      <c r="BM71" s="241"/>
      <c r="BN71" s="242"/>
    </row>
    <row r="72" spans="2:66" ht="20.25" customHeight="1" x14ac:dyDescent="0.4">
      <c r="B72" s="59"/>
      <c r="C72" s="267"/>
      <c r="D72" s="271"/>
      <c r="E72" s="269"/>
      <c r="F72" s="270"/>
      <c r="G72" s="256"/>
      <c r="H72" s="257"/>
      <c r="I72" s="265" t="str">
        <f>G71</f>
        <v>介護職員</v>
      </c>
      <c r="J72" s="257"/>
      <c r="K72" s="265" t="str">
        <f>M71</f>
        <v>A</v>
      </c>
      <c r="L72" s="257"/>
      <c r="M72" s="258"/>
      <c r="N72" s="259"/>
      <c r="O72" s="260"/>
      <c r="P72" s="261"/>
      <c r="Q72" s="261"/>
      <c r="R72" s="262"/>
      <c r="S72" s="278"/>
      <c r="T72" s="244"/>
      <c r="U72" s="279"/>
      <c r="V72" s="29" t="s">
        <v>129</v>
      </c>
      <c r="W72" s="52"/>
      <c r="X72" s="52"/>
      <c r="Y72" s="53"/>
      <c r="Z72" s="69"/>
      <c r="AA72" s="183" t="str">
        <f>IF(AA70="","",VLOOKUP(AA70,'【記載例】（ユニット型）シフト記号表'!$C$5:$Y$46,23,FALSE))</f>
        <v>-</v>
      </c>
      <c r="AB72" s="184">
        <f>IF(AB70="","",VLOOKUP(AB70,'【記載例】（ユニット型）シフト記号表'!$C$5:$Y$46,23,FALSE))</f>
        <v>2.9999999999999991</v>
      </c>
      <c r="AC72" s="184">
        <f>IF(AC70="","",VLOOKUP(AC70,'【記載例】（ユニット型）シフト記号表'!$C$5:$Y$46,23,FALSE))</f>
        <v>2.9999999999999991</v>
      </c>
      <c r="AD72" s="184">
        <f>IF(AD70="","",VLOOKUP(AD70,'【記載例】（ユニット型）シフト記号表'!$C$5:$Y$46,23,FALSE))</f>
        <v>1.9999999999999991</v>
      </c>
      <c r="AE72" s="184">
        <f>IF(AE70="","",VLOOKUP(AE70,'【記載例】（ユニット型）シフト記号表'!$C$5:$Y$46,23,FALSE))</f>
        <v>1.9999999999999991</v>
      </c>
      <c r="AF72" s="184">
        <f>IF(AF70="","",VLOOKUP(AF70,'【記載例】（ユニット型）シフト記号表'!$C$5:$Y$46,23,FALSE))</f>
        <v>1.9999999999999991</v>
      </c>
      <c r="AG72" s="185" t="str">
        <f>IF(AG70="","",VLOOKUP(AG70,'【記載例】（ユニット型）シフト記号表'!$C$5:$Y$46,23,FALSE))</f>
        <v>-</v>
      </c>
      <c r="AH72" s="183">
        <f>IF(AH70="","",VLOOKUP(AH70,'【記載例】（ユニット型）シフト記号表'!$C$5:$Y$46,23,FALSE))</f>
        <v>14</v>
      </c>
      <c r="AI72" s="184" t="str">
        <f>IF(AI70="","",VLOOKUP(AI70,'【記載例】（ユニット型）シフト記号表'!$C$5:$Y$46,23,FALSE))</f>
        <v>-</v>
      </c>
      <c r="AJ72" s="184">
        <f>IF(AJ70="","",VLOOKUP(AJ70,'【記載例】（ユニット型）シフト記号表'!$C$5:$Y$46,23,FALSE))</f>
        <v>1.9999999999999991</v>
      </c>
      <c r="AK72" s="184" t="str">
        <f>IF(AK70="","",VLOOKUP(AK70,'【記載例】（ユニット型）シフト記号表'!$C$5:$Y$46,23,FALSE))</f>
        <v>-</v>
      </c>
      <c r="AL72" s="184">
        <f>IF(AL70="","",VLOOKUP(AL70,'【記載例】（ユニット型）シフト記号表'!$C$5:$Y$46,23,FALSE))</f>
        <v>2.9999999999999991</v>
      </c>
      <c r="AM72" s="184">
        <f>IF(AM70="","",VLOOKUP(AM70,'【記載例】（ユニット型）シフト記号表'!$C$5:$Y$46,23,FALSE))</f>
        <v>2.9999999999999991</v>
      </c>
      <c r="AN72" s="185" t="str">
        <f>IF(AN70="","",VLOOKUP(AN70,'【記載例】（ユニット型）シフト記号表'!$C$5:$Y$46,23,FALSE))</f>
        <v>-</v>
      </c>
      <c r="AO72" s="183" t="str">
        <f>IF(AO70="","",VLOOKUP(AO70,'【記載例】（ユニット型）シフト記号表'!$C$5:$Y$46,23,FALSE))</f>
        <v>-</v>
      </c>
      <c r="AP72" s="184">
        <f>IF(AP70="","",VLOOKUP(AP70,'【記載例】（ユニット型）シフト記号表'!$C$5:$Y$46,23,FALSE))</f>
        <v>14</v>
      </c>
      <c r="AQ72" s="184" t="str">
        <f>IF(AQ70="","",VLOOKUP(AQ70,'【記載例】（ユニット型）シフト記号表'!$C$5:$Y$46,23,FALSE))</f>
        <v>-</v>
      </c>
      <c r="AR72" s="184">
        <f>IF(AR70="","",VLOOKUP(AR70,'【記載例】（ユニット型）シフト記号表'!$C$5:$Y$46,23,FALSE))</f>
        <v>1.9999999999999991</v>
      </c>
      <c r="AS72" s="184" t="str">
        <f>IF(AS70="","",VLOOKUP(AS70,'【記載例】（ユニット型）シフト記号表'!$C$5:$Y$46,23,FALSE))</f>
        <v>-</v>
      </c>
      <c r="AT72" s="184">
        <f>IF(AT70="","",VLOOKUP(AT70,'【記載例】（ユニット型）シフト記号表'!$C$5:$Y$46,23,FALSE))</f>
        <v>2.9999999999999991</v>
      </c>
      <c r="AU72" s="185">
        <f>IF(AU70="","",VLOOKUP(AU70,'【記載例】（ユニット型）シフト記号表'!$C$5:$Y$46,23,FALSE))</f>
        <v>2.9999999999999991</v>
      </c>
      <c r="AV72" s="183">
        <f>IF(AV70="","",VLOOKUP(AV70,'【記載例】（ユニット型）シフト記号表'!$C$5:$Y$46,23,FALSE))</f>
        <v>2.9999999999999991</v>
      </c>
      <c r="AW72" s="184" t="str">
        <f>IF(AW70="","",VLOOKUP(AW70,'【記載例】（ユニット型）シフト記号表'!$C$5:$Y$46,23,FALSE))</f>
        <v>-</v>
      </c>
      <c r="AX72" s="184">
        <f>IF(AX70="","",VLOOKUP(AX70,'【記載例】（ユニット型）シフト記号表'!$C$5:$Y$46,23,FALSE))</f>
        <v>14</v>
      </c>
      <c r="AY72" s="184" t="str">
        <f>IF(AY70="","",VLOOKUP(AY70,'【記載例】（ユニット型）シフト記号表'!$C$5:$Y$46,23,FALSE))</f>
        <v>-</v>
      </c>
      <c r="AZ72" s="184">
        <f>IF(AZ70="","",VLOOKUP(AZ70,'【記載例】（ユニット型）シフト記号表'!$C$5:$Y$46,23,FALSE))</f>
        <v>1.9999999999999991</v>
      </c>
      <c r="BA72" s="184" t="str">
        <f>IF(BA70="","",VLOOKUP(BA70,'【記載例】（ユニット型）シフト記号表'!$C$5:$Y$46,23,FALSE))</f>
        <v>-</v>
      </c>
      <c r="BB72" s="185">
        <f>IF(BB70="","",VLOOKUP(BB70,'【記載例】（ユニット型）シフト記号表'!$C$5:$Y$46,23,FALSE))</f>
        <v>2.9999999999999991</v>
      </c>
      <c r="BC72" s="183" t="str">
        <f>IF(BC70="","",VLOOKUP(BC70,'【記載例】（ユニット型）シフト記号表'!$C$5:$Y$46,23,FALSE))</f>
        <v/>
      </c>
      <c r="BD72" s="184" t="str">
        <f>IF(BD70="","",VLOOKUP(BD70,'【記載例】（ユニット型）シフト記号表'!$C$5:$Y$46,23,FALSE))</f>
        <v/>
      </c>
      <c r="BE72" s="186" t="str">
        <f>IF(BE70="","",VLOOKUP(BE70,'【記載例】（ユニット型）シフト記号表'!$C$5:$Y$46,23,FALSE))</f>
        <v/>
      </c>
      <c r="BF72" s="263">
        <f>IF($BI$3="計画",SUM(AA72:BB72),IF($BI$3="実績",SUM(AA72:BE72),""))</f>
        <v>78</v>
      </c>
      <c r="BG72" s="264"/>
      <c r="BH72" s="284">
        <f>IF($BI$3="計画",BF72/4,IF($BI$3="実績",(BF72/($BI$7/7)),""))</f>
        <v>19.5</v>
      </c>
      <c r="BI72" s="285"/>
      <c r="BJ72" s="243"/>
      <c r="BK72" s="244"/>
      <c r="BL72" s="244"/>
      <c r="BM72" s="244"/>
      <c r="BN72" s="245"/>
    </row>
    <row r="73" spans="2:66" ht="20.25" customHeight="1" x14ac:dyDescent="0.4">
      <c r="B73" s="60"/>
      <c r="C73" s="266"/>
      <c r="D73" s="268" t="s">
        <v>196</v>
      </c>
      <c r="E73" s="269"/>
      <c r="F73" s="270"/>
      <c r="G73" s="286"/>
      <c r="H73" s="287"/>
      <c r="I73" s="207"/>
      <c r="J73" s="208"/>
      <c r="K73" s="207"/>
      <c r="L73" s="208"/>
      <c r="M73" s="272"/>
      <c r="N73" s="273"/>
      <c r="O73" s="288"/>
      <c r="P73" s="289"/>
      <c r="Q73" s="289"/>
      <c r="R73" s="287"/>
      <c r="S73" s="274" t="s">
        <v>218</v>
      </c>
      <c r="T73" s="238"/>
      <c r="U73" s="275"/>
      <c r="V73" s="25" t="s">
        <v>18</v>
      </c>
      <c r="W73" s="31"/>
      <c r="X73" s="31"/>
      <c r="Y73" s="19"/>
      <c r="Z73" s="65"/>
      <c r="AA73" s="209" t="s">
        <v>54</v>
      </c>
      <c r="AB73" s="210" t="s">
        <v>44</v>
      </c>
      <c r="AC73" s="210" t="s">
        <v>44</v>
      </c>
      <c r="AD73" s="210" t="s">
        <v>54</v>
      </c>
      <c r="AE73" s="210" t="s">
        <v>44</v>
      </c>
      <c r="AF73" s="210" t="s">
        <v>54</v>
      </c>
      <c r="AG73" s="211" t="s">
        <v>54</v>
      </c>
      <c r="AH73" s="209" t="s">
        <v>44</v>
      </c>
      <c r="AI73" s="210" t="s">
        <v>54</v>
      </c>
      <c r="AJ73" s="210" t="s">
        <v>44</v>
      </c>
      <c r="AK73" s="210" t="s">
        <v>44</v>
      </c>
      <c r="AL73" s="210" t="s">
        <v>54</v>
      </c>
      <c r="AM73" s="210" t="s">
        <v>51</v>
      </c>
      <c r="AN73" s="211" t="s">
        <v>51</v>
      </c>
      <c r="AO73" s="209" t="s">
        <v>54</v>
      </c>
      <c r="AP73" s="210" t="s">
        <v>44</v>
      </c>
      <c r="AQ73" s="210" t="s">
        <v>54</v>
      </c>
      <c r="AR73" s="210" t="s">
        <v>44</v>
      </c>
      <c r="AS73" s="210" t="s">
        <v>54</v>
      </c>
      <c r="AT73" s="210" t="s">
        <v>44</v>
      </c>
      <c r="AU73" s="211" t="s">
        <v>51</v>
      </c>
      <c r="AV73" s="209" t="s">
        <v>51</v>
      </c>
      <c r="AW73" s="210" t="s">
        <v>54</v>
      </c>
      <c r="AX73" s="210" t="s">
        <v>44</v>
      </c>
      <c r="AY73" s="210" t="s">
        <v>54</v>
      </c>
      <c r="AZ73" s="210" t="s">
        <v>44</v>
      </c>
      <c r="BA73" s="210" t="s">
        <v>51</v>
      </c>
      <c r="BB73" s="211" t="s">
        <v>44</v>
      </c>
      <c r="BC73" s="209"/>
      <c r="BD73" s="210"/>
      <c r="BE73" s="212"/>
      <c r="BF73" s="280"/>
      <c r="BG73" s="281"/>
      <c r="BH73" s="282"/>
      <c r="BI73" s="283"/>
      <c r="BJ73" s="237"/>
      <c r="BK73" s="238"/>
      <c r="BL73" s="238"/>
      <c r="BM73" s="238"/>
      <c r="BN73" s="239"/>
    </row>
    <row r="74" spans="2:66" ht="20.25" customHeight="1" x14ac:dyDescent="0.4">
      <c r="B74" s="58">
        <f>B71+1</f>
        <v>19</v>
      </c>
      <c r="C74" s="267"/>
      <c r="D74" s="271"/>
      <c r="E74" s="269"/>
      <c r="F74" s="270"/>
      <c r="G74" s="246" t="s">
        <v>138</v>
      </c>
      <c r="H74" s="247"/>
      <c r="I74" s="205"/>
      <c r="J74" s="206"/>
      <c r="K74" s="205"/>
      <c r="L74" s="206"/>
      <c r="M74" s="248" t="s">
        <v>128</v>
      </c>
      <c r="N74" s="249"/>
      <c r="O74" s="250" t="s">
        <v>113</v>
      </c>
      <c r="P74" s="251"/>
      <c r="Q74" s="251"/>
      <c r="R74" s="247"/>
      <c r="S74" s="276"/>
      <c r="T74" s="241"/>
      <c r="U74" s="277"/>
      <c r="V74" s="27" t="s">
        <v>84</v>
      </c>
      <c r="W74" s="28"/>
      <c r="X74" s="28"/>
      <c r="Y74" s="23"/>
      <c r="Z74" s="63"/>
      <c r="AA74" s="179">
        <f>IF(AA73="","",VLOOKUP(AA73,'【記載例】（ユニット型）シフト記号表'!$C$5:$W$46,21,FALSE))</f>
        <v>5.0000000000000009</v>
      </c>
      <c r="AB74" s="180" t="str">
        <f>IF(AB73="","",VLOOKUP(AB73,'【記載例】（ユニット型）シフト記号表'!$C$5:$W$46,21,FALSE))</f>
        <v>-</v>
      </c>
      <c r="AC74" s="180" t="str">
        <f>IF(AC73="","",VLOOKUP(AC73,'【記載例】（ユニット型）シフト記号表'!$C$5:$W$46,21,FALSE))</f>
        <v>-</v>
      </c>
      <c r="AD74" s="180">
        <f>IF(AD73="","",VLOOKUP(AD73,'【記載例】（ユニット型）シフト記号表'!$C$5:$W$46,21,FALSE))</f>
        <v>5.0000000000000009</v>
      </c>
      <c r="AE74" s="180" t="str">
        <f>IF(AE73="","",VLOOKUP(AE73,'【記載例】（ユニット型）シフト記号表'!$C$5:$W$46,21,FALSE))</f>
        <v>-</v>
      </c>
      <c r="AF74" s="180">
        <f>IF(AF73="","",VLOOKUP(AF73,'【記載例】（ユニット型）シフト記号表'!$C$5:$W$46,21,FALSE))</f>
        <v>5.0000000000000009</v>
      </c>
      <c r="AG74" s="181">
        <f>IF(AG73="","",VLOOKUP(AG73,'【記載例】（ユニット型）シフト記号表'!$C$5:$W$46,21,FALSE))</f>
        <v>5.0000000000000009</v>
      </c>
      <c r="AH74" s="179" t="str">
        <f>IF(AH73="","",VLOOKUP(AH73,'【記載例】（ユニット型）シフト記号表'!$C$5:$W$46,21,FALSE))</f>
        <v>-</v>
      </c>
      <c r="AI74" s="180">
        <f>IF(AI73="","",VLOOKUP(AI73,'【記載例】（ユニット型）シフト記号表'!$C$5:$W$46,21,FALSE))</f>
        <v>5.0000000000000009</v>
      </c>
      <c r="AJ74" s="180" t="str">
        <f>IF(AJ73="","",VLOOKUP(AJ73,'【記載例】（ユニット型）シフト記号表'!$C$5:$W$46,21,FALSE))</f>
        <v>-</v>
      </c>
      <c r="AK74" s="180" t="str">
        <f>IF(AK73="","",VLOOKUP(AK73,'【記載例】（ユニット型）シフト記号表'!$C$5:$W$46,21,FALSE))</f>
        <v>-</v>
      </c>
      <c r="AL74" s="180">
        <f>IF(AL73="","",VLOOKUP(AL73,'【記載例】（ユニット型）シフト記号表'!$C$5:$W$46,21,FALSE))</f>
        <v>5.0000000000000009</v>
      </c>
      <c r="AM74" s="180">
        <f>IF(AM73="","",VLOOKUP(AM73,'【記載例】（ユニット型）シフト記号表'!$C$5:$W$46,21,FALSE))</f>
        <v>5.9999999999999991</v>
      </c>
      <c r="AN74" s="181">
        <f>IF(AN73="","",VLOOKUP(AN73,'【記載例】（ユニット型）シフト記号表'!$C$5:$W$46,21,FALSE))</f>
        <v>5.9999999999999991</v>
      </c>
      <c r="AO74" s="179">
        <f>IF(AO73="","",VLOOKUP(AO73,'【記載例】（ユニット型）シフト記号表'!$C$5:$W$46,21,FALSE))</f>
        <v>5.0000000000000009</v>
      </c>
      <c r="AP74" s="180" t="str">
        <f>IF(AP73="","",VLOOKUP(AP73,'【記載例】（ユニット型）シフト記号表'!$C$5:$W$46,21,FALSE))</f>
        <v>-</v>
      </c>
      <c r="AQ74" s="180">
        <f>IF(AQ73="","",VLOOKUP(AQ73,'【記載例】（ユニット型）シフト記号表'!$C$5:$W$46,21,FALSE))</f>
        <v>5.0000000000000009</v>
      </c>
      <c r="AR74" s="180" t="str">
        <f>IF(AR73="","",VLOOKUP(AR73,'【記載例】（ユニット型）シフト記号表'!$C$5:$W$46,21,FALSE))</f>
        <v>-</v>
      </c>
      <c r="AS74" s="180">
        <f>IF(AS73="","",VLOOKUP(AS73,'【記載例】（ユニット型）シフト記号表'!$C$5:$W$46,21,FALSE))</f>
        <v>5.0000000000000009</v>
      </c>
      <c r="AT74" s="180" t="str">
        <f>IF(AT73="","",VLOOKUP(AT73,'【記載例】（ユニット型）シフト記号表'!$C$5:$W$46,21,FALSE))</f>
        <v>-</v>
      </c>
      <c r="AU74" s="181">
        <f>IF(AU73="","",VLOOKUP(AU73,'【記載例】（ユニット型）シフト記号表'!$C$5:$W$46,21,FALSE))</f>
        <v>5.9999999999999991</v>
      </c>
      <c r="AV74" s="179">
        <f>IF(AV73="","",VLOOKUP(AV73,'【記載例】（ユニット型）シフト記号表'!$C$5:$W$46,21,FALSE))</f>
        <v>5.9999999999999991</v>
      </c>
      <c r="AW74" s="180">
        <f>IF(AW73="","",VLOOKUP(AW73,'【記載例】（ユニット型）シフト記号表'!$C$5:$W$46,21,FALSE))</f>
        <v>5.0000000000000009</v>
      </c>
      <c r="AX74" s="180" t="str">
        <f>IF(AX73="","",VLOOKUP(AX73,'【記載例】（ユニット型）シフト記号表'!$C$5:$W$46,21,FALSE))</f>
        <v>-</v>
      </c>
      <c r="AY74" s="180">
        <f>IF(AY73="","",VLOOKUP(AY73,'【記載例】（ユニット型）シフト記号表'!$C$5:$W$46,21,FALSE))</f>
        <v>5.0000000000000009</v>
      </c>
      <c r="AZ74" s="180" t="str">
        <f>IF(AZ73="","",VLOOKUP(AZ73,'【記載例】（ユニット型）シフト記号表'!$C$5:$W$46,21,FALSE))</f>
        <v>-</v>
      </c>
      <c r="BA74" s="180">
        <f>IF(BA73="","",VLOOKUP(BA73,'【記載例】（ユニット型）シフト記号表'!$C$5:$W$46,21,FALSE))</f>
        <v>5.9999999999999991</v>
      </c>
      <c r="BB74" s="181" t="str">
        <f>IF(BB73="","",VLOOKUP(BB73,'【記載例】（ユニット型）シフト記号表'!$C$5:$W$46,21,FALSE))</f>
        <v>-</v>
      </c>
      <c r="BC74" s="179" t="str">
        <f>IF(BC73="","",VLOOKUP(BC73,'【記載例】（ユニット型）シフト記号表'!$C$5:$W$46,21,FALSE))</f>
        <v/>
      </c>
      <c r="BD74" s="180" t="str">
        <f>IF(BD73="","",VLOOKUP(BD73,'【記載例】（ユニット型）シフト記号表'!$C$5:$W$46,21,FALSE))</f>
        <v/>
      </c>
      <c r="BE74" s="182" t="str">
        <f>IF(BE73="","",VLOOKUP(BE73,'【記載例】（ユニット型）シフト記号表'!$C$5:$W$46,21,FALSE))</f>
        <v/>
      </c>
      <c r="BF74" s="252">
        <f>IF($BI$3="計画",SUM(AA74:BB74),IF($BI$3="実績",SUM(AA74:BE74),""))</f>
        <v>85</v>
      </c>
      <c r="BG74" s="253"/>
      <c r="BH74" s="254">
        <f>IF($BI$3="計画",BF74/4,IF($BI$3="実績",(BF74/($BI$7/7)),""))</f>
        <v>21.25</v>
      </c>
      <c r="BI74" s="255"/>
      <c r="BJ74" s="240"/>
      <c r="BK74" s="241"/>
      <c r="BL74" s="241"/>
      <c r="BM74" s="241"/>
      <c r="BN74" s="242"/>
    </row>
    <row r="75" spans="2:66" ht="20.25" customHeight="1" x14ac:dyDescent="0.4">
      <c r="B75" s="59"/>
      <c r="C75" s="267"/>
      <c r="D75" s="271"/>
      <c r="E75" s="269"/>
      <c r="F75" s="270"/>
      <c r="G75" s="256"/>
      <c r="H75" s="257"/>
      <c r="I75" s="265" t="str">
        <f>G74</f>
        <v>介護職員</v>
      </c>
      <c r="J75" s="257"/>
      <c r="K75" s="265" t="str">
        <f>M74</f>
        <v>C</v>
      </c>
      <c r="L75" s="257"/>
      <c r="M75" s="258"/>
      <c r="N75" s="259"/>
      <c r="O75" s="260"/>
      <c r="P75" s="261"/>
      <c r="Q75" s="261"/>
      <c r="R75" s="262"/>
      <c r="S75" s="278"/>
      <c r="T75" s="244"/>
      <c r="U75" s="279"/>
      <c r="V75" s="159" t="s">
        <v>129</v>
      </c>
      <c r="W75" s="52"/>
      <c r="X75" s="52"/>
      <c r="Y75" s="53"/>
      <c r="Z75" s="69"/>
      <c r="AA75" s="183">
        <f>IF(AA73="","",VLOOKUP(AA73,'【記載例】（ユニット型）シフト記号表'!$C$5:$Y$46,23,FALSE))</f>
        <v>2.9999999999999991</v>
      </c>
      <c r="AB75" s="184" t="str">
        <f>IF(AB73="","",VLOOKUP(AB73,'【記載例】（ユニット型）シフト記号表'!$C$5:$Y$46,23,FALSE))</f>
        <v>-</v>
      </c>
      <c r="AC75" s="184" t="str">
        <f>IF(AC73="","",VLOOKUP(AC73,'【記載例】（ユニット型）シフト記号表'!$C$5:$Y$46,23,FALSE))</f>
        <v>-</v>
      </c>
      <c r="AD75" s="184">
        <f>IF(AD73="","",VLOOKUP(AD73,'【記載例】（ユニット型）シフト記号表'!$C$5:$Y$46,23,FALSE))</f>
        <v>2.9999999999999991</v>
      </c>
      <c r="AE75" s="184" t="str">
        <f>IF(AE73="","",VLOOKUP(AE73,'【記載例】（ユニット型）シフト記号表'!$C$5:$Y$46,23,FALSE))</f>
        <v>-</v>
      </c>
      <c r="AF75" s="184">
        <f>IF(AF73="","",VLOOKUP(AF73,'【記載例】（ユニット型）シフト記号表'!$C$5:$Y$46,23,FALSE))</f>
        <v>2.9999999999999991</v>
      </c>
      <c r="AG75" s="185">
        <f>IF(AG73="","",VLOOKUP(AG73,'【記載例】（ユニット型）シフト記号表'!$C$5:$Y$46,23,FALSE))</f>
        <v>2.9999999999999991</v>
      </c>
      <c r="AH75" s="183" t="str">
        <f>IF(AH73="","",VLOOKUP(AH73,'【記載例】（ユニット型）シフト記号表'!$C$5:$Y$46,23,FALSE))</f>
        <v>-</v>
      </c>
      <c r="AI75" s="184">
        <f>IF(AI73="","",VLOOKUP(AI73,'【記載例】（ユニット型）シフト記号表'!$C$5:$Y$46,23,FALSE))</f>
        <v>2.9999999999999991</v>
      </c>
      <c r="AJ75" s="184" t="str">
        <f>IF(AJ73="","",VLOOKUP(AJ73,'【記載例】（ユニット型）シフト記号表'!$C$5:$Y$46,23,FALSE))</f>
        <v>-</v>
      </c>
      <c r="AK75" s="184" t="str">
        <f>IF(AK73="","",VLOOKUP(AK73,'【記載例】（ユニット型）シフト記号表'!$C$5:$Y$46,23,FALSE))</f>
        <v>-</v>
      </c>
      <c r="AL75" s="184">
        <f>IF(AL73="","",VLOOKUP(AL73,'【記載例】（ユニット型）シフト記号表'!$C$5:$Y$46,23,FALSE))</f>
        <v>2.9999999999999991</v>
      </c>
      <c r="AM75" s="184">
        <f>IF(AM73="","",VLOOKUP(AM73,'【記載例】（ユニット型）シフト記号表'!$C$5:$Y$46,23,FALSE))</f>
        <v>1.9999999999999991</v>
      </c>
      <c r="AN75" s="185">
        <f>IF(AN73="","",VLOOKUP(AN73,'【記載例】（ユニット型）シフト記号表'!$C$5:$Y$46,23,FALSE))</f>
        <v>1.9999999999999991</v>
      </c>
      <c r="AO75" s="183">
        <f>IF(AO73="","",VLOOKUP(AO73,'【記載例】（ユニット型）シフト記号表'!$C$5:$Y$46,23,FALSE))</f>
        <v>2.9999999999999991</v>
      </c>
      <c r="AP75" s="184" t="str">
        <f>IF(AP73="","",VLOOKUP(AP73,'【記載例】（ユニット型）シフト記号表'!$C$5:$Y$46,23,FALSE))</f>
        <v>-</v>
      </c>
      <c r="AQ75" s="184">
        <f>IF(AQ73="","",VLOOKUP(AQ73,'【記載例】（ユニット型）シフト記号表'!$C$5:$Y$46,23,FALSE))</f>
        <v>2.9999999999999991</v>
      </c>
      <c r="AR75" s="184" t="str">
        <f>IF(AR73="","",VLOOKUP(AR73,'【記載例】（ユニット型）シフト記号表'!$C$5:$Y$46,23,FALSE))</f>
        <v>-</v>
      </c>
      <c r="AS75" s="184">
        <f>IF(AS73="","",VLOOKUP(AS73,'【記載例】（ユニット型）シフト記号表'!$C$5:$Y$46,23,FALSE))</f>
        <v>2.9999999999999991</v>
      </c>
      <c r="AT75" s="184" t="str">
        <f>IF(AT73="","",VLOOKUP(AT73,'【記載例】（ユニット型）シフト記号表'!$C$5:$Y$46,23,FALSE))</f>
        <v>-</v>
      </c>
      <c r="AU75" s="185">
        <f>IF(AU73="","",VLOOKUP(AU73,'【記載例】（ユニット型）シフト記号表'!$C$5:$Y$46,23,FALSE))</f>
        <v>1.9999999999999991</v>
      </c>
      <c r="AV75" s="183">
        <f>IF(AV73="","",VLOOKUP(AV73,'【記載例】（ユニット型）シフト記号表'!$C$5:$Y$46,23,FALSE))</f>
        <v>1.9999999999999991</v>
      </c>
      <c r="AW75" s="184">
        <f>IF(AW73="","",VLOOKUP(AW73,'【記載例】（ユニット型）シフト記号表'!$C$5:$Y$46,23,FALSE))</f>
        <v>2.9999999999999991</v>
      </c>
      <c r="AX75" s="184" t="str">
        <f>IF(AX73="","",VLOOKUP(AX73,'【記載例】（ユニット型）シフト記号表'!$C$5:$Y$46,23,FALSE))</f>
        <v>-</v>
      </c>
      <c r="AY75" s="184">
        <f>IF(AY73="","",VLOOKUP(AY73,'【記載例】（ユニット型）シフト記号表'!$C$5:$Y$46,23,FALSE))</f>
        <v>2.9999999999999991</v>
      </c>
      <c r="AZ75" s="184" t="str">
        <f>IF(AZ73="","",VLOOKUP(AZ73,'【記載例】（ユニット型）シフト記号表'!$C$5:$Y$46,23,FALSE))</f>
        <v>-</v>
      </c>
      <c r="BA75" s="184">
        <f>IF(BA73="","",VLOOKUP(BA73,'【記載例】（ユニット型）シフト記号表'!$C$5:$Y$46,23,FALSE))</f>
        <v>1.9999999999999991</v>
      </c>
      <c r="BB75" s="185" t="str">
        <f>IF(BB73="","",VLOOKUP(BB73,'【記載例】（ユニット型）シフト記号表'!$C$5:$Y$46,23,FALSE))</f>
        <v>-</v>
      </c>
      <c r="BC75" s="183" t="str">
        <f>IF(BC73="","",VLOOKUP(BC73,'【記載例】（ユニット型）シフト記号表'!$C$5:$Y$46,23,FALSE))</f>
        <v/>
      </c>
      <c r="BD75" s="184" t="str">
        <f>IF(BD73="","",VLOOKUP(BD73,'【記載例】（ユニット型）シフト記号表'!$C$5:$Y$46,23,FALSE))</f>
        <v/>
      </c>
      <c r="BE75" s="186" t="str">
        <f>IF(BE73="","",VLOOKUP(BE73,'【記載例】（ユニット型）シフト記号表'!$C$5:$Y$46,23,FALSE))</f>
        <v/>
      </c>
      <c r="BF75" s="263">
        <f>IF($BI$3="計画",SUM(AA75:BB75),IF($BI$3="実績",SUM(AA75:BE75),""))</f>
        <v>42.999999999999993</v>
      </c>
      <c r="BG75" s="264"/>
      <c r="BH75" s="284">
        <f>IF($BI$3="計画",BF75/4,IF($BI$3="実績",(BF75/($BI$7/7)),""))</f>
        <v>10.749999999999998</v>
      </c>
      <c r="BI75" s="285"/>
      <c r="BJ75" s="243"/>
      <c r="BK75" s="244"/>
      <c r="BL75" s="244"/>
      <c r="BM75" s="244"/>
      <c r="BN75" s="245"/>
    </row>
    <row r="76" spans="2:66" ht="20.25" customHeight="1" x14ac:dyDescent="0.4">
      <c r="B76" s="60"/>
      <c r="C76" s="266" t="s">
        <v>165</v>
      </c>
      <c r="D76" s="268" t="s">
        <v>200</v>
      </c>
      <c r="E76" s="269"/>
      <c r="F76" s="270"/>
      <c r="G76" s="286"/>
      <c r="H76" s="287"/>
      <c r="I76" s="207"/>
      <c r="J76" s="208"/>
      <c r="K76" s="207"/>
      <c r="L76" s="208"/>
      <c r="M76" s="272"/>
      <c r="N76" s="273"/>
      <c r="O76" s="288"/>
      <c r="P76" s="289"/>
      <c r="Q76" s="289"/>
      <c r="R76" s="287"/>
      <c r="S76" s="274" t="s">
        <v>219</v>
      </c>
      <c r="T76" s="238"/>
      <c r="U76" s="275"/>
      <c r="V76" s="25" t="s">
        <v>18</v>
      </c>
      <c r="W76" s="31"/>
      <c r="X76" s="31"/>
      <c r="Y76" s="19"/>
      <c r="Z76" s="65"/>
      <c r="AA76" s="209" t="s">
        <v>65</v>
      </c>
      <c r="AB76" s="210" t="s">
        <v>44</v>
      </c>
      <c r="AC76" s="210" t="s">
        <v>51</v>
      </c>
      <c r="AD76" s="210" t="s">
        <v>51</v>
      </c>
      <c r="AE76" s="210" t="s">
        <v>44</v>
      </c>
      <c r="AF76" s="210" t="s">
        <v>54</v>
      </c>
      <c r="AG76" s="211" t="s">
        <v>44</v>
      </c>
      <c r="AH76" s="209" t="s">
        <v>44</v>
      </c>
      <c r="AI76" s="210" t="s">
        <v>267</v>
      </c>
      <c r="AJ76" s="210" t="s">
        <v>44</v>
      </c>
      <c r="AK76" s="210" t="s">
        <v>51</v>
      </c>
      <c r="AL76" s="210" t="s">
        <v>51</v>
      </c>
      <c r="AM76" s="210" t="s">
        <v>44</v>
      </c>
      <c r="AN76" s="211" t="s">
        <v>54</v>
      </c>
      <c r="AO76" s="209" t="s">
        <v>54</v>
      </c>
      <c r="AP76" s="210" t="s">
        <v>44</v>
      </c>
      <c r="AQ76" s="210" t="s">
        <v>65</v>
      </c>
      <c r="AR76" s="210" t="s">
        <v>44</v>
      </c>
      <c r="AS76" s="210" t="s">
        <v>51</v>
      </c>
      <c r="AT76" s="210" t="s">
        <v>51</v>
      </c>
      <c r="AU76" s="211" t="s">
        <v>44</v>
      </c>
      <c r="AV76" s="209" t="s">
        <v>54</v>
      </c>
      <c r="AW76" s="210" t="s">
        <v>44</v>
      </c>
      <c r="AX76" s="210" t="s">
        <v>44</v>
      </c>
      <c r="AY76" s="210" t="s">
        <v>65</v>
      </c>
      <c r="AZ76" s="210" t="s">
        <v>44</v>
      </c>
      <c r="BA76" s="210" t="s">
        <v>51</v>
      </c>
      <c r="BB76" s="211" t="s">
        <v>51</v>
      </c>
      <c r="BC76" s="209"/>
      <c r="BD76" s="210"/>
      <c r="BE76" s="212"/>
      <c r="BF76" s="280"/>
      <c r="BG76" s="281"/>
      <c r="BH76" s="282"/>
      <c r="BI76" s="283"/>
      <c r="BJ76" s="237"/>
      <c r="BK76" s="238"/>
      <c r="BL76" s="238"/>
      <c r="BM76" s="238"/>
      <c r="BN76" s="239"/>
    </row>
    <row r="77" spans="2:66" ht="20.25" customHeight="1" x14ac:dyDescent="0.4">
      <c r="B77" s="58">
        <f>B74+1</f>
        <v>20</v>
      </c>
      <c r="C77" s="267"/>
      <c r="D77" s="271"/>
      <c r="E77" s="269"/>
      <c r="F77" s="270"/>
      <c r="G77" s="246" t="s">
        <v>138</v>
      </c>
      <c r="H77" s="247"/>
      <c r="I77" s="205"/>
      <c r="J77" s="206"/>
      <c r="K77" s="205"/>
      <c r="L77" s="206"/>
      <c r="M77" s="248" t="s">
        <v>112</v>
      </c>
      <c r="N77" s="249"/>
      <c r="O77" s="250" t="s">
        <v>19</v>
      </c>
      <c r="P77" s="251"/>
      <c r="Q77" s="251"/>
      <c r="R77" s="247"/>
      <c r="S77" s="276"/>
      <c r="T77" s="241"/>
      <c r="U77" s="277"/>
      <c r="V77" s="27" t="s">
        <v>84</v>
      </c>
      <c r="W77" s="28"/>
      <c r="X77" s="28"/>
      <c r="Y77" s="23"/>
      <c r="Z77" s="63"/>
      <c r="AA77" s="179">
        <f>IF(AA76="","",VLOOKUP(AA76,'【記載例】（ユニット型）シフト記号表'!$C$5:$W$46,21,FALSE))</f>
        <v>2</v>
      </c>
      <c r="AB77" s="180" t="str">
        <f>IF(AB76="","",VLOOKUP(AB76,'【記載例】（ユニット型）シフト記号表'!$C$5:$W$46,21,FALSE))</f>
        <v>-</v>
      </c>
      <c r="AC77" s="180">
        <f>IF(AC76="","",VLOOKUP(AC76,'【記載例】（ユニット型）シフト記号表'!$C$5:$W$46,21,FALSE))</f>
        <v>5.9999999999999991</v>
      </c>
      <c r="AD77" s="180">
        <f>IF(AD76="","",VLOOKUP(AD76,'【記載例】（ユニット型）シフト記号表'!$C$5:$W$46,21,FALSE))</f>
        <v>5.9999999999999991</v>
      </c>
      <c r="AE77" s="180" t="str">
        <f>IF(AE76="","",VLOOKUP(AE76,'【記載例】（ユニット型）シフト記号表'!$C$5:$W$46,21,FALSE))</f>
        <v>-</v>
      </c>
      <c r="AF77" s="180">
        <f>IF(AF76="","",VLOOKUP(AF76,'【記載例】（ユニット型）シフト記号表'!$C$5:$W$46,21,FALSE))</f>
        <v>5.0000000000000009</v>
      </c>
      <c r="AG77" s="181" t="str">
        <f>IF(AG76="","",VLOOKUP(AG76,'【記載例】（ユニット型）シフト記号表'!$C$5:$W$46,21,FALSE))</f>
        <v>-</v>
      </c>
      <c r="AH77" s="179" t="str">
        <f>IF(AH76="","",VLOOKUP(AH76,'【記載例】（ユニット型）シフト記号表'!$C$5:$W$46,21,FALSE))</f>
        <v>-</v>
      </c>
      <c r="AI77" s="180">
        <f>IF(AI76="","",VLOOKUP(AI76,'【記載例】（ユニット型）シフト記号表'!$C$5:$W$46,21,FALSE))</f>
        <v>2</v>
      </c>
      <c r="AJ77" s="180" t="str">
        <f>IF(AJ76="","",VLOOKUP(AJ76,'【記載例】（ユニット型）シフト記号表'!$C$5:$W$46,21,FALSE))</f>
        <v>-</v>
      </c>
      <c r="AK77" s="180">
        <f>IF(AK76="","",VLOOKUP(AK76,'【記載例】（ユニット型）シフト記号表'!$C$5:$W$46,21,FALSE))</f>
        <v>5.9999999999999991</v>
      </c>
      <c r="AL77" s="180">
        <f>IF(AL76="","",VLOOKUP(AL76,'【記載例】（ユニット型）シフト記号表'!$C$5:$W$46,21,FALSE))</f>
        <v>5.9999999999999991</v>
      </c>
      <c r="AM77" s="180" t="str">
        <f>IF(AM76="","",VLOOKUP(AM76,'【記載例】（ユニット型）シフト記号表'!$C$5:$W$46,21,FALSE))</f>
        <v>-</v>
      </c>
      <c r="AN77" s="181">
        <f>IF(AN76="","",VLOOKUP(AN76,'【記載例】（ユニット型）シフト記号表'!$C$5:$W$46,21,FALSE))</f>
        <v>5.0000000000000009</v>
      </c>
      <c r="AO77" s="179">
        <f>IF(AO76="","",VLOOKUP(AO76,'【記載例】（ユニット型）シフト記号表'!$C$5:$W$46,21,FALSE))</f>
        <v>5.0000000000000009</v>
      </c>
      <c r="AP77" s="180" t="str">
        <f>IF(AP76="","",VLOOKUP(AP76,'【記載例】（ユニット型）シフト記号表'!$C$5:$W$46,21,FALSE))</f>
        <v>-</v>
      </c>
      <c r="AQ77" s="180">
        <f>IF(AQ76="","",VLOOKUP(AQ76,'【記載例】（ユニット型）シフト記号表'!$C$5:$W$46,21,FALSE))</f>
        <v>2</v>
      </c>
      <c r="AR77" s="180" t="str">
        <f>IF(AR76="","",VLOOKUP(AR76,'【記載例】（ユニット型）シフト記号表'!$C$5:$W$46,21,FALSE))</f>
        <v>-</v>
      </c>
      <c r="AS77" s="180">
        <f>IF(AS76="","",VLOOKUP(AS76,'【記載例】（ユニット型）シフト記号表'!$C$5:$W$46,21,FALSE))</f>
        <v>5.9999999999999991</v>
      </c>
      <c r="AT77" s="180">
        <f>IF(AT76="","",VLOOKUP(AT76,'【記載例】（ユニット型）シフト記号表'!$C$5:$W$46,21,FALSE))</f>
        <v>5.9999999999999991</v>
      </c>
      <c r="AU77" s="181" t="str">
        <f>IF(AU76="","",VLOOKUP(AU76,'【記載例】（ユニット型）シフト記号表'!$C$5:$W$46,21,FALSE))</f>
        <v>-</v>
      </c>
      <c r="AV77" s="179">
        <f>IF(AV76="","",VLOOKUP(AV76,'【記載例】（ユニット型）シフト記号表'!$C$5:$W$46,21,FALSE))</f>
        <v>5.0000000000000009</v>
      </c>
      <c r="AW77" s="180" t="str">
        <f>IF(AW76="","",VLOOKUP(AW76,'【記載例】（ユニット型）シフト記号表'!$C$5:$W$46,21,FALSE))</f>
        <v>-</v>
      </c>
      <c r="AX77" s="180" t="str">
        <f>IF(AX76="","",VLOOKUP(AX76,'【記載例】（ユニット型）シフト記号表'!$C$5:$W$46,21,FALSE))</f>
        <v>-</v>
      </c>
      <c r="AY77" s="180">
        <f>IF(AY76="","",VLOOKUP(AY76,'【記載例】（ユニット型）シフト記号表'!$C$5:$W$46,21,FALSE))</f>
        <v>2</v>
      </c>
      <c r="AZ77" s="180" t="str">
        <f>IF(AZ76="","",VLOOKUP(AZ76,'【記載例】（ユニット型）シフト記号表'!$C$5:$W$46,21,FALSE))</f>
        <v>-</v>
      </c>
      <c r="BA77" s="180">
        <f>IF(BA76="","",VLOOKUP(BA76,'【記載例】（ユニット型）シフト記号表'!$C$5:$W$46,21,FALSE))</f>
        <v>5.9999999999999991</v>
      </c>
      <c r="BB77" s="181">
        <f>IF(BB76="","",VLOOKUP(BB76,'【記載例】（ユニット型）シフト記号表'!$C$5:$W$46,21,FALSE))</f>
        <v>5.9999999999999991</v>
      </c>
      <c r="BC77" s="179" t="str">
        <f>IF(BC76="","",VLOOKUP(BC76,'【記載例】（ユニット型）シフト記号表'!$C$5:$W$46,21,FALSE))</f>
        <v/>
      </c>
      <c r="BD77" s="180" t="str">
        <f>IF(BD76="","",VLOOKUP(BD76,'【記載例】（ユニット型）シフト記号表'!$C$5:$W$46,21,FALSE))</f>
        <v/>
      </c>
      <c r="BE77" s="182" t="str">
        <f>IF(BE76="","",VLOOKUP(BE76,'【記載例】（ユニット型）シフト記号表'!$C$5:$W$46,21,FALSE))</f>
        <v/>
      </c>
      <c r="BF77" s="252">
        <f>IF($BI$3="計画",SUM(AA77:BB77),IF($BI$3="実績",SUM(AA77:BE77),""))</f>
        <v>76</v>
      </c>
      <c r="BG77" s="253"/>
      <c r="BH77" s="254">
        <f>IF($BI$3="計画",BF77/4,IF($BI$3="実績",(BF77/($BI$7/7)),""))</f>
        <v>19</v>
      </c>
      <c r="BI77" s="255"/>
      <c r="BJ77" s="240"/>
      <c r="BK77" s="241"/>
      <c r="BL77" s="241"/>
      <c r="BM77" s="241"/>
      <c r="BN77" s="242"/>
    </row>
    <row r="78" spans="2:66" ht="20.25" customHeight="1" x14ac:dyDescent="0.4">
      <c r="B78" s="59"/>
      <c r="C78" s="267"/>
      <c r="D78" s="271"/>
      <c r="E78" s="269"/>
      <c r="F78" s="270"/>
      <c r="G78" s="256"/>
      <c r="H78" s="257"/>
      <c r="I78" s="265" t="str">
        <f>G77</f>
        <v>介護職員</v>
      </c>
      <c r="J78" s="257"/>
      <c r="K78" s="265" t="str">
        <f>M77</f>
        <v>A</v>
      </c>
      <c r="L78" s="257"/>
      <c r="M78" s="258"/>
      <c r="N78" s="259"/>
      <c r="O78" s="260"/>
      <c r="P78" s="261"/>
      <c r="Q78" s="261"/>
      <c r="R78" s="262"/>
      <c r="S78" s="278"/>
      <c r="T78" s="244"/>
      <c r="U78" s="279"/>
      <c r="V78" s="159" t="s">
        <v>129</v>
      </c>
      <c r="W78" s="52"/>
      <c r="X78" s="52"/>
      <c r="Y78" s="53"/>
      <c r="Z78" s="69"/>
      <c r="AA78" s="183">
        <f>IF(AA76="","",VLOOKUP(AA76,'【記載例】（ユニット型）シフト記号表'!$C$5:$Y$46,23,FALSE))</f>
        <v>14</v>
      </c>
      <c r="AB78" s="184" t="str">
        <f>IF(AB76="","",VLOOKUP(AB76,'【記載例】（ユニット型）シフト記号表'!$C$5:$Y$46,23,FALSE))</f>
        <v>-</v>
      </c>
      <c r="AC78" s="184">
        <f>IF(AC76="","",VLOOKUP(AC76,'【記載例】（ユニット型）シフト記号表'!$C$5:$Y$46,23,FALSE))</f>
        <v>1.9999999999999991</v>
      </c>
      <c r="AD78" s="184">
        <f>IF(AD76="","",VLOOKUP(AD76,'【記載例】（ユニット型）シフト記号表'!$C$5:$Y$46,23,FALSE))</f>
        <v>1.9999999999999991</v>
      </c>
      <c r="AE78" s="184" t="str">
        <f>IF(AE76="","",VLOOKUP(AE76,'【記載例】（ユニット型）シフト記号表'!$C$5:$Y$46,23,FALSE))</f>
        <v>-</v>
      </c>
      <c r="AF78" s="184">
        <f>IF(AF76="","",VLOOKUP(AF76,'【記載例】（ユニット型）シフト記号表'!$C$5:$Y$46,23,FALSE))</f>
        <v>2.9999999999999991</v>
      </c>
      <c r="AG78" s="185" t="str">
        <f>IF(AG76="","",VLOOKUP(AG76,'【記載例】（ユニット型）シフト記号表'!$C$5:$Y$46,23,FALSE))</f>
        <v>-</v>
      </c>
      <c r="AH78" s="183" t="str">
        <f>IF(AH76="","",VLOOKUP(AH76,'【記載例】（ユニット型）シフト記号表'!$C$5:$Y$46,23,FALSE))</f>
        <v>-</v>
      </c>
      <c r="AI78" s="184">
        <f>IF(AI76="","",VLOOKUP(AI76,'【記載例】（ユニット型）シフト記号表'!$C$5:$Y$46,23,FALSE))</f>
        <v>14</v>
      </c>
      <c r="AJ78" s="184" t="str">
        <f>IF(AJ76="","",VLOOKUP(AJ76,'【記載例】（ユニット型）シフト記号表'!$C$5:$Y$46,23,FALSE))</f>
        <v>-</v>
      </c>
      <c r="AK78" s="184">
        <f>IF(AK76="","",VLOOKUP(AK76,'【記載例】（ユニット型）シフト記号表'!$C$5:$Y$46,23,FALSE))</f>
        <v>1.9999999999999991</v>
      </c>
      <c r="AL78" s="184">
        <f>IF(AL76="","",VLOOKUP(AL76,'【記載例】（ユニット型）シフト記号表'!$C$5:$Y$46,23,FALSE))</f>
        <v>1.9999999999999991</v>
      </c>
      <c r="AM78" s="184" t="str">
        <f>IF(AM76="","",VLOOKUP(AM76,'【記載例】（ユニット型）シフト記号表'!$C$5:$Y$46,23,FALSE))</f>
        <v>-</v>
      </c>
      <c r="AN78" s="185">
        <f>IF(AN76="","",VLOOKUP(AN76,'【記載例】（ユニット型）シフト記号表'!$C$5:$Y$46,23,FALSE))</f>
        <v>2.9999999999999991</v>
      </c>
      <c r="AO78" s="183">
        <f>IF(AO76="","",VLOOKUP(AO76,'【記載例】（ユニット型）シフト記号表'!$C$5:$Y$46,23,FALSE))</f>
        <v>2.9999999999999991</v>
      </c>
      <c r="AP78" s="184" t="str">
        <f>IF(AP76="","",VLOOKUP(AP76,'【記載例】（ユニット型）シフト記号表'!$C$5:$Y$46,23,FALSE))</f>
        <v>-</v>
      </c>
      <c r="AQ78" s="184">
        <f>IF(AQ76="","",VLOOKUP(AQ76,'【記載例】（ユニット型）シフト記号表'!$C$5:$Y$46,23,FALSE))</f>
        <v>14</v>
      </c>
      <c r="AR78" s="184" t="str">
        <f>IF(AR76="","",VLOOKUP(AR76,'【記載例】（ユニット型）シフト記号表'!$C$5:$Y$46,23,FALSE))</f>
        <v>-</v>
      </c>
      <c r="AS78" s="184">
        <f>IF(AS76="","",VLOOKUP(AS76,'【記載例】（ユニット型）シフト記号表'!$C$5:$Y$46,23,FALSE))</f>
        <v>1.9999999999999991</v>
      </c>
      <c r="AT78" s="184">
        <f>IF(AT76="","",VLOOKUP(AT76,'【記載例】（ユニット型）シフト記号表'!$C$5:$Y$46,23,FALSE))</f>
        <v>1.9999999999999991</v>
      </c>
      <c r="AU78" s="185" t="str">
        <f>IF(AU76="","",VLOOKUP(AU76,'【記載例】（ユニット型）シフト記号表'!$C$5:$Y$46,23,FALSE))</f>
        <v>-</v>
      </c>
      <c r="AV78" s="183">
        <f>IF(AV76="","",VLOOKUP(AV76,'【記載例】（ユニット型）シフト記号表'!$C$5:$Y$46,23,FALSE))</f>
        <v>2.9999999999999991</v>
      </c>
      <c r="AW78" s="184" t="str">
        <f>IF(AW76="","",VLOOKUP(AW76,'【記載例】（ユニット型）シフト記号表'!$C$5:$Y$46,23,FALSE))</f>
        <v>-</v>
      </c>
      <c r="AX78" s="184" t="str">
        <f>IF(AX76="","",VLOOKUP(AX76,'【記載例】（ユニット型）シフト記号表'!$C$5:$Y$46,23,FALSE))</f>
        <v>-</v>
      </c>
      <c r="AY78" s="184">
        <f>IF(AY76="","",VLOOKUP(AY76,'【記載例】（ユニット型）シフト記号表'!$C$5:$Y$46,23,FALSE))</f>
        <v>14</v>
      </c>
      <c r="AZ78" s="184" t="str">
        <f>IF(AZ76="","",VLOOKUP(AZ76,'【記載例】（ユニット型）シフト記号表'!$C$5:$Y$46,23,FALSE))</f>
        <v>-</v>
      </c>
      <c r="BA78" s="184">
        <f>IF(BA76="","",VLOOKUP(BA76,'【記載例】（ユニット型）シフト記号表'!$C$5:$Y$46,23,FALSE))</f>
        <v>1.9999999999999991</v>
      </c>
      <c r="BB78" s="185">
        <f>IF(BB76="","",VLOOKUP(BB76,'【記載例】（ユニット型）シフト記号表'!$C$5:$Y$46,23,FALSE))</f>
        <v>1.9999999999999991</v>
      </c>
      <c r="BC78" s="183" t="str">
        <f>IF(BC76="","",VLOOKUP(BC76,'【記載例】（ユニット型）シフト記号表'!$C$5:$Y$46,23,FALSE))</f>
        <v/>
      </c>
      <c r="BD78" s="184" t="str">
        <f>IF(BD76="","",VLOOKUP(BD76,'【記載例】（ユニット型）シフト記号表'!$C$5:$Y$46,23,FALSE))</f>
        <v/>
      </c>
      <c r="BE78" s="186" t="str">
        <f>IF(BE76="","",VLOOKUP(BE76,'【記載例】（ユニット型）シフト記号表'!$C$5:$Y$46,23,FALSE))</f>
        <v/>
      </c>
      <c r="BF78" s="263">
        <f>IF($BI$3="計画",SUM(AA78:BB78),IF($BI$3="実績",SUM(AA78:BE78),""))</f>
        <v>84</v>
      </c>
      <c r="BG78" s="264"/>
      <c r="BH78" s="284">
        <f>IF($BI$3="計画",BF78/4,IF($BI$3="実績",(BF78/($BI$7/7)),""))</f>
        <v>21</v>
      </c>
      <c r="BI78" s="285"/>
      <c r="BJ78" s="243"/>
      <c r="BK78" s="244"/>
      <c r="BL78" s="244"/>
      <c r="BM78" s="244"/>
      <c r="BN78" s="245"/>
    </row>
    <row r="79" spans="2:66" ht="20.25" customHeight="1" x14ac:dyDescent="0.4">
      <c r="B79" s="60"/>
      <c r="C79" s="266"/>
      <c r="D79" s="268" t="s">
        <v>200</v>
      </c>
      <c r="E79" s="269"/>
      <c r="F79" s="270"/>
      <c r="G79" s="246"/>
      <c r="H79" s="247"/>
      <c r="I79" s="205"/>
      <c r="J79" s="206"/>
      <c r="K79" s="205"/>
      <c r="L79" s="206"/>
      <c r="M79" s="272"/>
      <c r="N79" s="273"/>
      <c r="O79" s="250"/>
      <c r="P79" s="251"/>
      <c r="Q79" s="251"/>
      <c r="R79" s="247"/>
      <c r="S79" s="274" t="s">
        <v>220</v>
      </c>
      <c r="T79" s="238"/>
      <c r="U79" s="275"/>
      <c r="V79" s="25" t="s">
        <v>18</v>
      </c>
      <c r="W79" s="32"/>
      <c r="X79" s="32"/>
      <c r="Y79" s="20"/>
      <c r="Z79" s="68"/>
      <c r="AA79" s="209" t="s">
        <v>44</v>
      </c>
      <c r="AB79" s="210" t="s">
        <v>65</v>
      </c>
      <c r="AC79" s="210" t="s">
        <v>44</v>
      </c>
      <c r="AD79" s="210" t="s">
        <v>54</v>
      </c>
      <c r="AE79" s="210" t="s">
        <v>51</v>
      </c>
      <c r="AF79" s="210" t="s">
        <v>44</v>
      </c>
      <c r="AG79" s="211" t="s">
        <v>54</v>
      </c>
      <c r="AH79" s="209" t="s">
        <v>54</v>
      </c>
      <c r="AI79" s="210" t="s">
        <v>44</v>
      </c>
      <c r="AJ79" s="210" t="s">
        <v>65</v>
      </c>
      <c r="AK79" s="210" t="s">
        <v>44</v>
      </c>
      <c r="AL79" s="210" t="s">
        <v>54</v>
      </c>
      <c r="AM79" s="210" t="s">
        <v>51</v>
      </c>
      <c r="AN79" s="211" t="s">
        <v>44</v>
      </c>
      <c r="AO79" s="209" t="s">
        <v>54</v>
      </c>
      <c r="AP79" s="210" t="s">
        <v>51</v>
      </c>
      <c r="AQ79" s="210" t="s">
        <v>44</v>
      </c>
      <c r="AR79" s="210" t="s">
        <v>65</v>
      </c>
      <c r="AS79" s="210" t="s">
        <v>44</v>
      </c>
      <c r="AT79" s="210" t="s">
        <v>54</v>
      </c>
      <c r="AU79" s="211" t="s">
        <v>44</v>
      </c>
      <c r="AV79" s="209" t="s">
        <v>44</v>
      </c>
      <c r="AW79" s="210" t="s">
        <v>54</v>
      </c>
      <c r="AX79" s="210" t="s">
        <v>51</v>
      </c>
      <c r="AY79" s="210" t="s">
        <v>44</v>
      </c>
      <c r="AZ79" s="210" t="s">
        <v>65</v>
      </c>
      <c r="BA79" s="210" t="s">
        <v>44</v>
      </c>
      <c r="BB79" s="211" t="s">
        <v>54</v>
      </c>
      <c r="BC79" s="209"/>
      <c r="BD79" s="210"/>
      <c r="BE79" s="212"/>
      <c r="BF79" s="280"/>
      <c r="BG79" s="281"/>
      <c r="BH79" s="282"/>
      <c r="BI79" s="283"/>
      <c r="BJ79" s="237"/>
      <c r="BK79" s="238"/>
      <c r="BL79" s="238"/>
      <c r="BM79" s="238"/>
      <c r="BN79" s="239"/>
    </row>
    <row r="80" spans="2:66" ht="20.25" customHeight="1" x14ac:dyDescent="0.4">
      <c r="B80" s="58">
        <f>B77+1</f>
        <v>21</v>
      </c>
      <c r="C80" s="267"/>
      <c r="D80" s="271"/>
      <c r="E80" s="269"/>
      <c r="F80" s="270"/>
      <c r="G80" s="246" t="s">
        <v>138</v>
      </c>
      <c r="H80" s="247"/>
      <c r="I80" s="205"/>
      <c r="J80" s="206"/>
      <c r="K80" s="205"/>
      <c r="L80" s="206"/>
      <c r="M80" s="248" t="s">
        <v>112</v>
      </c>
      <c r="N80" s="249"/>
      <c r="O80" s="250" t="s">
        <v>113</v>
      </c>
      <c r="P80" s="251"/>
      <c r="Q80" s="251"/>
      <c r="R80" s="247"/>
      <c r="S80" s="276"/>
      <c r="T80" s="241"/>
      <c r="U80" s="277"/>
      <c r="V80" s="27" t="s">
        <v>84</v>
      </c>
      <c r="W80" s="28"/>
      <c r="X80" s="28"/>
      <c r="Y80" s="23"/>
      <c r="Z80" s="63"/>
      <c r="AA80" s="179" t="str">
        <f>IF(AA79="","",VLOOKUP(AA79,'【記載例】（ユニット型）シフト記号表'!$C$5:$W$46,21,FALSE))</f>
        <v>-</v>
      </c>
      <c r="AB80" s="180">
        <f>IF(AB79="","",VLOOKUP(AB79,'【記載例】（ユニット型）シフト記号表'!$C$5:$W$46,21,FALSE))</f>
        <v>2</v>
      </c>
      <c r="AC80" s="180" t="str">
        <f>IF(AC79="","",VLOOKUP(AC79,'【記載例】（ユニット型）シフト記号表'!$C$5:$W$46,21,FALSE))</f>
        <v>-</v>
      </c>
      <c r="AD80" s="180">
        <f>IF(AD79="","",VLOOKUP(AD79,'【記載例】（ユニット型）シフト記号表'!$C$5:$W$46,21,FALSE))</f>
        <v>5.0000000000000009</v>
      </c>
      <c r="AE80" s="180">
        <f>IF(AE79="","",VLOOKUP(AE79,'【記載例】（ユニット型）シフト記号表'!$C$5:$W$46,21,FALSE))</f>
        <v>5.9999999999999991</v>
      </c>
      <c r="AF80" s="180" t="str">
        <f>IF(AF79="","",VLOOKUP(AF79,'【記載例】（ユニット型）シフト記号表'!$C$5:$W$46,21,FALSE))</f>
        <v>-</v>
      </c>
      <c r="AG80" s="181">
        <f>IF(AG79="","",VLOOKUP(AG79,'【記載例】（ユニット型）シフト記号表'!$C$5:$W$46,21,FALSE))</f>
        <v>5.0000000000000009</v>
      </c>
      <c r="AH80" s="179">
        <f>IF(AH79="","",VLOOKUP(AH79,'【記載例】（ユニット型）シフト記号表'!$C$5:$W$46,21,FALSE))</f>
        <v>5.0000000000000009</v>
      </c>
      <c r="AI80" s="180" t="str">
        <f>IF(AI79="","",VLOOKUP(AI79,'【記載例】（ユニット型）シフト記号表'!$C$5:$W$46,21,FALSE))</f>
        <v>-</v>
      </c>
      <c r="AJ80" s="180">
        <f>IF(AJ79="","",VLOOKUP(AJ79,'【記載例】（ユニット型）シフト記号表'!$C$5:$W$46,21,FALSE))</f>
        <v>2</v>
      </c>
      <c r="AK80" s="180" t="str">
        <f>IF(AK79="","",VLOOKUP(AK79,'【記載例】（ユニット型）シフト記号表'!$C$5:$W$46,21,FALSE))</f>
        <v>-</v>
      </c>
      <c r="AL80" s="180">
        <f>IF(AL79="","",VLOOKUP(AL79,'【記載例】（ユニット型）シフト記号表'!$C$5:$W$46,21,FALSE))</f>
        <v>5.0000000000000009</v>
      </c>
      <c r="AM80" s="180">
        <f>IF(AM79="","",VLOOKUP(AM79,'【記載例】（ユニット型）シフト記号表'!$C$5:$W$46,21,FALSE))</f>
        <v>5.9999999999999991</v>
      </c>
      <c r="AN80" s="181" t="str">
        <f>IF(AN79="","",VLOOKUP(AN79,'【記載例】（ユニット型）シフト記号表'!$C$5:$W$46,21,FALSE))</f>
        <v>-</v>
      </c>
      <c r="AO80" s="179">
        <f>IF(AO79="","",VLOOKUP(AO79,'【記載例】（ユニット型）シフト記号表'!$C$5:$W$46,21,FALSE))</f>
        <v>5.0000000000000009</v>
      </c>
      <c r="AP80" s="180">
        <f>IF(AP79="","",VLOOKUP(AP79,'【記載例】（ユニット型）シフト記号表'!$C$5:$W$46,21,FALSE))</f>
        <v>5.9999999999999991</v>
      </c>
      <c r="AQ80" s="180" t="str">
        <f>IF(AQ79="","",VLOOKUP(AQ79,'【記載例】（ユニット型）シフト記号表'!$C$5:$W$46,21,FALSE))</f>
        <v>-</v>
      </c>
      <c r="AR80" s="180">
        <f>IF(AR79="","",VLOOKUP(AR79,'【記載例】（ユニット型）シフト記号表'!$C$5:$W$46,21,FALSE))</f>
        <v>2</v>
      </c>
      <c r="AS80" s="180" t="str">
        <f>IF(AS79="","",VLOOKUP(AS79,'【記載例】（ユニット型）シフト記号表'!$C$5:$W$46,21,FALSE))</f>
        <v>-</v>
      </c>
      <c r="AT80" s="180">
        <f>IF(AT79="","",VLOOKUP(AT79,'【記載例】（ユニット型）シフト記号表'!$C$5:$W$46,21,FALSE))</f>
        <v>5.0000000000000009</v>
      </c>
      <c r="AU80" s="181" t="str">
        <f>IF(AU79="","",VLOOKUP(AU79,'【記載例】（ユニット型）シフト記号表'!$C$5:$W$46,21,FALSE))</f>
        <v>-</v>
      </c>
      <c r="AV80" s="179" t="str">
        <f>IF(AV79="","",VLOOKUP(AV79,'【記載例】（ユニット型）シフト記号表'!$C$5:$W$46,21,FALSE))</f>
        <v>-</v>
      </c>
      <c r="AW80" s="180">
        <f>IF(AW79="","",VLOOKUP(AW79,'【記載例】（ユニット型）シフト記号表'!$C$5:$W$46,21,FALSE))</f>
        <v>5.0000000000000009</v>
      </c>
      <c r="AX80" s="180">
        <f>IF(AX79="","",VLOOKUP(AX79,'【記載例】（ユニット型）シフト記号表'!$C$5:$W$46,21,FALSE))</f>
        <v>5.9999999999999991</v>
      </c>
      <c r="AY80" s="180" t="str">
        <f>IF(AY79="","",VLOOKUP(AY79,'【記載例】（ユニット型）シフト記号表'!$C$5:$W$46,21,FALSE))</f>
        <v>-</v>
      </c>
      <c r="AZ80" s="180">
        <f>IF(AZ79="","",VLOOKUP(AZ79,'【記載例】（ユニット型）シフト記号表'!$C$5:$W$46,21,FALSE))</f>
        <v>2</v>
      </c>
      <c r="BA80" s="180" t="str">
        <f>IF(BA79="","",VLOOKUP(BA79,'【記載例】（ユニット型）シフト記号表'!$C$5:$W$46,21,FALSE))</f>
        <v>-</v>
      </c>
      <c r="BB80" s="181">
        <f>IF(BB79="","",VLOOKUP(BB79,'【記載例】（ユニット型）シフト記号表'!$C$5:$W$46,21,FALSE))</f>
        <v>5.0000000000000009</v>
      </c>
      <c r="BC80" s="179" t="str">
        <f>IF(BC79="","",VLOOKUP(BC79,'【記載例】（ユニット型）シフト記号表'!$C$5:$W$46,21,FALSE))</f>
        <v/>
      </c>
      <c r="BD80" s="180" t="str">
        <f>IF(BD79="","",VLOOKUP(BD79,'【記載例】（ユニット型）シフト記号表'!$C$5:$W$46,21,FALSE))</f>
        <v/>
      </c>
      <c r="BE80" s="182" t="str">
        <f>IF(BE79="","",VLOOKUP(BE79,'【記載例】（ユニット型）シフト記号表'!$C$5:$W$46,21,FALSE))</f>
        <v/>
      </c>
      <c r="BF80" s="252">
        <f>IF($BI$3="計画",SUM(AA80:BB80),IF($BI$3="実績",SUM(AA80:BE80),""))</f>
        <v>72</v>
      </c>
      <c r="BG80" s="253"/>
      <c r="BH80" s="254">
        <f>IF($BI$3="計画",BF80/4,IF($BI$3="実績",(BF80/($BI$7/7)),""))</f>
        <v>18</v>
      </c>
      <c r="BI80" s="255"/>
      <c r="BJ80" s="240"/>
      <c r="BK80" s="241"/>
      <c r="BL80" s="241"/>
      <c r="BM80" s="241"/>
      <c r="BN80" s="242"/>
    </row>
    <row r="81" spans="2:66" ht="20.25" customHeight="1" x14ac:dyDescent="0.4">
      <c r="B81" s="59"/>
      <c r="C81" s="267"/>
      <c r="D81" s="271"/>
      <c r="E81" s="269"/>
      <c r="F81" s="270"/>
      <c r="G81" s="256"/>
      <c r="H81" s="257"/>
      <c r="I81" s="265" t="str">
        <f>G80</f>
        <v>介護職員</v>
      </c>
      <c r="J81" s="257"/>
      <c r="K81" s="265" t="str">
        <f>M80</f>
        <v>A</v>
      </c>
      <c r="L81" s="257"/>
      <c r="M81" s="258"/>
      <c r="N81" s="259"/>
      <c r="O81" s="260"/>
      <c r="P81" s="261"/>
      <c r="Q81" s="261"/>
      <c r="R81" s="262"/>
      <c r="S81" s="278"/>
      <c r="T81" s="244"/>
      <c r="U81" s="279"/>
      <c r="V81" s="29" t="s">
        <v>129</v>
      </c>
      <c r="W81" s="52"/>
      <c r="X81" s="52"/>
      <c r="Y81" s="53"/>
      <c r="Z81" s="69"/>
      <c r="AA81" s="183" t="str">
        <f>IF(AA79="","",VLOOKUP(AA79,'【記載例】（ユニット型）シフト記号表'!$C$5:$Y$46,23,FALSE))</f>
        <v>-</v>
      </c>
      <c r="AB81" s="184">
        <f>IF(AB79="","",VLOOKUP(AB79,'【記載例】（ユニット型）シフト記号表'!$C$5:$Y$46,23,FALSE))</f>
        <v>14</v>
      </c>
      <c r="AC81" s="184" t="str">
        <f>IF(AC79="","",VLOOKUP(AC79,'【記載例】（ユニット型）シフト記号表'!$C$5:$Y$46,23,FALSE))</f>
        <v>-</v>
      </c>
      <c r="AD81" s="184">
        <f>IF(AD79="","",VLOOKUP(AD79,'【記載例】（ユニット型）シフト記号表'!$C$5:$Y$46,23,FALSE))</f>
        <v>2.9999999999999991</v>
      </c>
      <c r="AE81" s="184">
        <f>IF(AE79="","",VLOOKUP(AE79,'【記載例】（ユニット型）シフト記号表'!$C$5:$Y$46,23,FALSE))</f>
        <v>1.9999999999999991</v>
      </c>
      <c r="AF81" s="184" t="str">
        <f>IF(AF79="","",VLOOKUP(AF79,'【記載例】（ユニット型）シフト記号表'!$C$5:$Y$46,23,FALSE))</f>
        <v>-</v>
      </c>
      <c r="AG81" s="185">
        <f>IF(AG79="","",VLOOKUP(AG79,'【記載例】（ユニット型）シフト記号表'!$C$5:$Y$46,23,FALSE))</f>
        <v>2.9999999999999991</v>
      </c>
      <c r="AH81" s="183">
        <f>IF(AH79="","",VLOOKUP(AH79,'【記載例】（ユニット型）シフト記号表'!$C$5:$Y$46,23,FALSE))</f>
        <v>2.9999999999999991</v>
      </c>
      <c r="AI81" s="184" t="str">
        <f>IF(AI79="","",VLOOKUP(AI79,'【記載例】（ユニット型）シフト記号表'!$C$5:$Y$46,23,FALSE))</f>
        <v>-</v>
      </c>
      <c r="AJ81" s="184">
        <f>IF(AJ79="","",VLOOKUP(AJ79,'【記載例】（ユニット型）シフト記号表'!$C$5:$Y$46,23,FALSE))</f>
        <v>14</v>
      </c>
      <c r="AK81" s="184" t="str">
        <f>IF(AK79="","",VLOOKUP(AK79,'【記載例】（ユニット型）シフト記号表'!$C$5:$Y$46,23,FALSE))</f>
        <v>-</v>
      </c>
      <c r="AL81" s="184">
        <f>IF(AL79="","",VLOOKUP(AL79,'【記載例】（ユニット型）シフト記号表'!$C$5:$Y$46,23,FALSE))</f>
        <v>2.9999999999999991</v>
      </c>
      <c r="AM81" s="184">
        <f>IF(AM79="","",VLOOKUP(AM79,'【記載例】（ユニット型）シフト記号表'!$C$5:$Y$46,23,FALSE))</f>
        <v>1.9999999999999991</v>
      </c>
      <c r="AN81" s="185" t="str">
        <f>IF(AN79="","",VLOOKUP(AN79,'【記載例】（ユニット型）シフト記号表'!$C$5:$Y$46,23,FALSE))</f>
        <v>-</v>
      </c>
      <c r="AO81" s="183">
        <f>IF(AO79="","",VLOOKUP(AO79,'【記載例】（ユニット型）シフト記号表'!$C$5:$Y$46,23,FALSE))</f>
        <v>2.9999999999999991</v>
      </c>
      <c r="AP81" s="184">
        <f>IF(AP79="","",VLOOKUP(AP79,'【記載例】（ユニット型）シフト記号表'!$C$5:$Y$46,23,FALSE))</f>
        <v>1.9999999999999991</v>
      </c>
      <c r="AQ81" s="184" t="str">
        <f>IF(AQ79="","",VLOOKUP(AQ79,'【記載例】（ユニット型）シフト記号表'!$C$5:$Y$46,23,FALSE))</f>
        <v>-</v>
      </c>
      <c r="AR81" s="184">
        <f>IF(AR79="","",VLOOKUP(AR79,'【記載例】（ユニット型）シフト記号表'!$C$5:$Y$46,23,FALSE))</f>
        <v>14</v>
      </c>
      <c r="AS81" s="184" t="str">
        <f>IF(AS79="","",VLOOKUP(AS79,'【記載例】（ユニット型）シフト記号表'!$C$5:$Y$46,23,FALSE))</f>
        <v>-</v>
      </c>
      <c r="AT81" s="184">
        <f>IF(AT79="","",VLOOKUP(AT79,'【記載例】（ユニット型）シフト記号表'!$C$5:$Y$46,23,FALSE))</f>
        <v>2.9999999999999991</v>
      </c>
      <c r="AU81" s="185" t="str">
        <f>IF(AU79="","",VLOOKUP(AU79,'【記載例】（ユニット型）シフト記号表'!$C$5:$Y$46,23,FALSE))</f>
        <v>-</v>
      </c>
      <c r="AV81" s="183" t="str">
        <f>IF(AV79="","",VLOOKUP(AV79,'【記載例】（ユニット型）シフト記号表'!$C$5:$Y$46,23,FALSE))</f>
        <v>-</v>
      </c>
      <c r="AW81" s="184">
        <f>IF(AW79="","",VLOOKUP(AW79,'【記載例】（ユニット型）シフト記号表'!$C$5:$Y$46,23,FALSE))</f>
        <v>2.9999999999999991</v>
      </c>
      <c r="AX81" s="184">
        <f>IF(AX79="","",VLOOKUP(AX79,'【記載例】（ユニット型）シフト記号表'!$C$5:$Y$46,23,FALSE))</f>
        <v>1.9999999999999991</v>
      </c>
      <c r="AY81" s="184" t="str">
        <f>IF(AY79="","",VLOOKUP(AY79,'【記載例】（ユニット型）シフト記号表'!$C$5:$Y$46,23,FALSE))</f>
        <v>-</v>
      </c>
      <c r="AZ81" s="184">
        <f>IF(AZ79="","",VLOOKUP(AZ79,'【記載例】（ユニット型）シフト記号表'!$C$5:$Y$46,23,FALSE))</f>
        <v>14</v>
      </c>
      <c r="BA81" s="184" t="str">
        <f>IF(BA79="","",VLOOKUP(BA79,'【記載例】（ユニット型）シフト記号表'!$C$5:$Y$46,23,FALSE))</f>
        <v>-</v>
      </c>
      <c r="BB81" s="185">
        <f>IF(BB79="","",VLOOKUP(BB79,'【記載例】（ユニット型）シフト記号表'!$C$5:$Y$46,23,FALSE))</f>
        <v>2.9999999999999991</v>
      </c>
      <c r="BC81" s="183" t="str">
        <f>IF(BC79="","",VLOOKUP(BC79,'【記載例】（ユニット型）シフト記号表'!$C$5:$Y$46,23,FALSE))</f>
        <v/>
      </c>
      <c r="BD81" s="184" t="str">
        <f>IF(BD79="","",VLOOKUP(BD79,'【記載例】（ユニット型）シフト記号表'!$C$5:$Y$46,23,FALSE))</f>
        <v/>
      </c>
      <c r="BE81" s="186" t="str">
        <f>IF(BE79="","",VLOOKUP(BE79,'【記載例】（ユニット型）シフト記号表'!$C$5:$Y$46,23,FALSE))</f>
        <v/>
      </c>
      <c r="BF81" s="263">
        <f>IF($BI$3="計画",SUM(AA81:BB81),IF($BI$3="実績",SUM(AA81:BE81),""))</f>
        <v>88</v>
      </c>
      <c r="BG81" s="264"/>
      <c r="BH81" s="284">
        <f>IF($BI$3="計画",BF81/4,IF($BI$3="実績",(BF81/($BI$7/7)),""))</f>
        <v>22</v>
      </c>
      <c r="BI81" s="285"/>
      <c r="BJ81" s="243"/>
      <c r="BK81" s="244"/>
      <c r="BL81" s="244"/>
      <c r="BM81" s="244"/>
      <c r="BN81" s="245"/>
    </row>
    <row r="82" spans="2:66" ht="20.25" customHeight="1" x14ac:dyDescent="0.4">
      <c r="B82" s="60"/>
      <c r="C82" s="266"/>
      <c r="D82" s="268" t="s">
        <v>200</v>
      </c>
      <c r="E82" s="269"/>
      <c r="F82" s="270"/>
      <c r="G82" s="246"/>
      <c r="H82" s="247"/>
      <c r="I82" s="205"/>
      <c r="J82" s="206"/>
      <c r="K82" s="205"/>
      <c r="L82" s="206"/>
      <c r="M82" s="272"/>
      <c r="N82" s="273"/>
      <c r="O82" s="250"/>
      <c r="P82" s="251"/>
      <c r="Q82" s="251"/>
      <c r="R82" s="247"/>
      <c r="S82" s="274" t="s">
        <v>221</v>
      </c>
      <c r="T82" s="238"/>
      <c r="U82" s="275"/>
      <c r="V82" s="25" t="s">
        <v>18</v>
      </c>
      <c r="W82" s="32"/>
      <c r="X82" s="32"/>
      <c r="Y82" s="20"/>
      <c r="Z82" s="68"/>
      <c r="AA82" s="209" t="s">
        <v>54</v>
      </c>
      <c r="AB82" s="210" t="s">
        <v>44</v>
      </c>
      <c r="AC82" s="210" t="s">
        <v>65</v>
      </c>
      <c r="AD82" s="210" t="s">
        <v>44</v>
      </c>
      <c r="AE82" s="210" t="s">
        <v>54</v>
      </c>
      <c r="AF82" s="210" t="s">
        <v>51</v>
      </c>
      <c r="AG82" s="211" t="s">
        <v>44</v>
      </c>
      <c r="AH82" s="209" t="s">
        <v>51</v>
      </c>
      <c r="AI82" s="210" t="s">
        <v>54</v>
      </c>
      <c r="AJ82" s="210" t="s">
        <v>44</v>
      </c>
      <c r="AK82" s="210" t="s">
        <v>65</v>
      </c>
      <c r="AL82" s="210" t="s">
        <v>44</v>
      </c>
      <c r="AM82" s="210" t="s">
        <v>54</v>
      </c>
      <c r="AN82" s="211" t="s">
        <v>44</v>
      </c>
      <c r="AO82" s="209" t="s">
        <v>51</v>
      </c>
      <c r="AP82" s="210" t="s">
        <v>54</v>
      </c>
      <c r="AQ82" s="210" t="s">
        <v>44</v>
      </c>
      <c r="AR82" s="210" t="s">
        <v>44</v>
      </c>
      <c r="AS82" s="210" t="s">
        <v>65</v>
      </c>
      <c r="AT82" s="210" t="s">
        <v>44</v>
      </c>
      <c r="AU82" s="211" t="s">
        <v>51</v>
      </c>
      <c r="AV82" s="209" t="s">
        <v>51</v>
      </c>
      <c r="AW82" s="210" t="s">
        <v>44</v>
      </c>
      <c r="AX82" s="210" t="s">
        <v>54</v>
      </c>
      <c r="AY82" s="210" t="s">
        <v>51</v>
      </c>
      <c r="AZ82" s="210" t="s">
        <v>44</v>
      </c>
      <c r="BA82" s="210" t="s">
        <v>65</v>
      </c>
      <c r="BB82" s="211" t="s">
        <v>44</v>
      </c>
      <c r="BC82" s="209"/>
      <c r="BD82" s="210"/>
      <c r="BE82" s="212"/>
      <c r="BF82" s="280"/>
      <c r="BG82" s="281"/>
      <c r="BH82" s="282"/>
      <c r="BI82" s="283"/>
      <c r="BJ82" s="237"/>
      <c r="BK82" s="238"/>
      <c r="BL82" s="238"/>
      <c r="BM82" s="238"/>
      <c r="BN82" s="239"/>
    </row>
    <row r="83" spans="2:66" ht="20.25" customHeight="1" x14ac:dyDescent="0.4">
      <c r="B83" s="58">
        <f>B80+1</f>
        <v>22</v>
      </c>
      <c r="C83" s="267"/>
      <c r="D83" s="271"/>
      <c r="E83" s="269"/>
      <c r="F83" s="270"/>
      <c r="G83" s="246" t="s">
        <v>138</v>
      </c>
      <c r="H83" s="247"/>
      <c r="I83" s="205"/>
      <c r="J83" s="206"/>
      <c r="K83" s="205"/>
      <c r="L83" s="206"/>
      <c r="M83" s="248" t="s">
        <v>112</v>
      </c>
      <c r="N83" s="249"/>
      <c r="O83" s="250" t="s">
        <v>113</v>
      </c>
      <c r="P83" s="251"/>
      <c r="Q83" s="251"/>
      <c r="R83" s="247"/>
      <c r="S83" s="276"/>
      <c r="T83" s="241"/>
      <c r="U83" s="277"/>
      <c r="V83" s="27" t="s">
        <v>84</v>
      </c>
      <c r="W83" s="28"/>
      <c r="X83" s="28"/>
      <c r="Y83" s="23"/>
      <c r="Z83" s="63"/>
      <c r="AA83" s="179">
        <f>IF(AA82="","",VLOOKUP(AA82,'【記載例】（ユニット型）シフト記号表'!$C$5:$W$46,21,FALSE))</f>
        <v>5.0000000000000009</v>
      </c>
      <c r="AB83" s="180" t="str">
        <f>IF(AB82="","",VLOOKUP(AB82,'【記載例】（ユニット型）シフト記号表'!$C$5:$W$46,21,FALSE))</f>
        <v>-</v>
      </c>
      <c r="AC83" s="180">
        <f>IF(AC82="","",VLOOKUP(AC82,'【記載例】（ユニット型）シフト記号表'!$C$5:$W$46,21,FALSE))</f>
        <v>2</v>
      </c>
      <c r="AD83" s="180" t="str">
        <f>IF(AD82="","",VLOOKUP(AD82,'【記載例】（ユニット型）シフト記号表'!$C$5:$W$46,21,FALSE))</f>
        <v>-</v>
      </c>
      <c r="AE83" s="180">
        <f>IF(AE82="","",VLOOKUP(AE82,'【記載例】（ユニット型）シフト記号表'!$C$5:$W$46,21,FALSE))</f>
        <v>5.0000000000000009</v>
      </c>
      <c r="AF83" s="180">
        <f>IF(AF82="","",VLOOKUP(AF82,'【記載例】（ユニット型）シフト記号表'!$C$5:$W$46,21,FALSE))</f>
        <v>5.9999999999999991</v>
      </c>
      <c r="AG83" s="181" t="str">
        <f>IF(AG82="","",VLOOKUP(AG82,'【記載例】（ユニット型）シフト記号表'!$C$5:$W$46,21,FALSE))</f>
        <v>-</v>
      </c>
      <c r="AH83" s="179">
        <f>IF(AH82="","",VLOOKUP(AH82,'【記載例】（ユニット型）シフト記号表'!$C$5:$W$46,21,FALSE))</f>
        <v>5.9999999999999991</v>
      </c>
      <c r="AI83" s="180">
        <f>IF(AI82="","",VLOOKUP(AI82,'【記載例】（ユニット型）シフト記号表'!$C$5:$W$46,21,FALSE))</f>
        <v>5.0000000000000009</v>
      </c>
      <c r="AJ83" s="180" t="str">
        <f>IF(AJ82="","",VLOOKUP(AJ82,'【記載例】（ユニット型）シフト記号表'!$C$5:$W$46,21,FALSE))</f>
        <v>-</v>
      </c>
      <c r="AK83" s="180">
        <f>IF(AK82="","",VLOOKUP(AK82,'【記載例】（ユニット型）シフト記号表'!$C$5:$W$46,21,FALSE))</f>
        <v>2</v>
      </c>
      <c r="AL83" s="180" t="str">
        <f>IF(AL82="","",VLOOKUP(AL82,'【記載例】（ユニット型）シフト記号表'!$C$5:$W$46,21,FALSE))</f>
        <v>-</v>
      </c>
      <c r="AM83" s="180">
        <f>IF(AM82="","",VLOOKUP(AM82,'【記載例】（ユニット型）シフト記号表'!$C$5:$W$46,21,FALSE))</f>
        <v>5.0000000000000009</v>
      </c>
      <c r="AN83" s="181" t="str">
        <f>IF(AN82="","",VLOOKUP(AN82,'【記載例】（ユニット型）シフト記号表'!$C$5:$W$46,21,FALSE))</f>
        <v>-</v>
      </c>
      <c r="AO83" s="179">
        <f>IF(AO82="","",VLOOKUP(AO82,'【記載例】（ユニット型）シフト記号表'!$C$5:$W$46,21,FALSE))</f>
        <v>5.9999999999999991</v>
      </c>
      <c r="AP83" s="180">
        <f>IF(AP82="","",VLOOKUP(AP82,'【記載例】（ユニット型）シフト記号表'!$C$5:$W$46,21,FALSE))</f>
        <v>5.0000000000000009</v>
      </c>
      <c r="AQ83" s="180" t="str">
        <f>IF(AQ82="","",VLOOKUP(AQ82,'【記載例】（ユニット型）シフト記号表'!$C$5:$W$46,21,FALSE))</f>
        <v>-</v>
      </c>
      <c r="AR83" s="180" t="str">
        <f>IF(AR82="","",VLOOKUP(AR82,'【記載例】（ユニット型）シフト記号表'!$C$5:$W$46,21,FALSE))</f>
        <v>-</v>
      </c>
      <c r="AS83" s="180">
        <f>IF(AS82="","",VLOOKUP(AS82,'【記載例】（ユニット型）シフト記号表'!$C$5:$W$46,21,FALSE))</f>
        <v>2</v>
      </c>
      <c r="AT83" s="180" t="str">
        <f>IF(AT82="","",VLOOKUP(AT82,'【記載例】（ユニット型）シフト記号表'!$C$5:$W$46,21,FALSE))</f>
        <v>-</v>
      </c>
      <c r="AU83" s="181">
        <f>IF(AU82="","",VLOOKUP(AU82,'【記載例】（ユニット型）シフト記号表'!$C$5:$W$46,21,FALSE))</f>
        <v>5.9999999999999991</v>
      </c>
      <c r="AV83" s="179">
        <f>IF(AV82="","",VLOOKUP(AV82,'【記載例】（ユニット型）シフト記号表'!$C$5:$W$46,21,FALSE))</f>
        <v>5.9999999999999991</v>
      </c>
      <c r="AW83" s="180" t="str">
        <f>IF(AW82="","",VLOOKUP(AW82,'【記載例】（ユニット型）シフト記号表'!$C$5:$W$46,21,FALSE))</f>
        <v>-</v>
      </c>
      <c r="AX83" s="180">
        <f>IF(AX82="","",VLOOKUP(AX82,'【記載例】（ユニット型）シフト記号表'!$C$5:$W$46,21,FALSE))</f>
        <v>5.0000000000000009</v>
      </c>
      <c r="AY83" s="180">
        <f>IF(AY82="","",VLOOKUP(AY82,'【記載例】（ユニット型）シフト記号表'!$C$5:$W$46,21,FALSE))</f>
        <v>5.9999999999999991</v>
      </c>
      <c r="AZ83" s="180" t="str">
        <f>IF(AZ82="","",VLOOKUP(AZ82,'【記載例】（ユニット型）シフト記号表'!$C$5:$W$46,21,FALSE))</f>
        <v>-</v>
      </c>
      <c r="BA83" s="180">
        <f>IF(BA82="","",VLOOKUP(BA82,'【記載例】（ユニット型）シフト記号表'!$C$5:$W$46,21,FALSE))</f>
        <v>2</v>
      </c>
      <c r="BB83" s="181" t="str">
        <f>IF(BB82="","",VLOOKUP(BB82,'【記載例】（ユニット型）シフト記号表'!$C$5:$W$46,21,FALSE))</f>
        <v>-</v>
      </c>
      <c r="BC83" s="179" t="str">
        <f>IF(BC82="","",VLOOKUP(BC82,'【記載例】（ユニット型）シフト記号表'!$C$5:$W$46,21,FALSE))</f>
        <v/>
      </c>
      <c r="BD83" s="180" t="str">
        <f>IF(BD82="","",VLOOKUP(BD82,'【記載例】（ユニット型）シフト記号表'!$C$5:$W$46,21,FALSE))</f>
        <v/>
      </c>
      <c r="BE83" s="182" t="str">
        <f>IF(BE82="","",VLOOKUP(BE82,'【記載例】（ユニット型）シフト記号表'!$C$5:$W$46,21,FALSE))</f>
        <v/>
      </c>
      <c r="BF83" s="252">
        <f>IF($BI$3="計画",SUM(AA83:BB83),IF($BI$3="実績",SUM(AA83:BE83),""))</f>
        <v>74</v>
      </c>
      <c r="BG83" s="253"/>
      <c r="BH83" s="254">
        <f>IF($BI$3="計画",BF83/4,IF($BI$3="実績",(BF83/($BI$7/7)),""))</f>
        <v>18.5</v>
      </c>
      <c r="BI83" s="255"/>
      <c r="BJ83" s="240"/>
      <c r="BK83" s="241"/>
      <c r="BL83" s="241"/>
      <c r="BM83" s="241"/>
      <c r="BN83" s="242"/>
    </row>
    <row r="84" spans="2:66" ht="20.25" customHeight="1" x14ac:dyDescent="0.4">
      <c r="B84" s="59"/>
      <c r="C84" s="267"/>
      <c r="D84" s="271"/>
      <c r="E84" s="269"/>
      <c r="F84" s="270"/>
      <c r="G84" s="256"/>
      <c r="H84" s="257"/>
      <c r="I84" s="265" t="str">
        <f>G83</f>
        <v>介護職員</v>
      </c>
      <c r="J84" s="257"/>
      <c r="K84" s="265" t="str">
        <f>M83</f>
        <v>A</v>
      </c>
      <c r="L84" s="257"/>
      <c r="M84" s="258"/>
      <c r="N84" s="259"/>
      <c r="O84" s="260"/>
      <c r="P84" s="261"/>
      <c r="Q84" s="261"/>
      <c r="R84" s="262"/>
      <c r="S84" s="278"/>
      <c r="T84" s="244"/>
      <c r="U84" s="279"/>
      <c r="V84" s="29" t="s">
        <v>129</v>
      </c>
      <c r="W84" s="52"/>
      <c r="X84" s="52"/>
      <c r="Y84" s="53"/>
      <c r="Z84" s="69"/>
      <c r="AA84" s="183">
        <f>IF(AA82="","",VLOOKUP(AA82,'【記載例】（ユニット型）シフト記号表'!$C$5:$Y$46,23,FALSE))</f>
        <v>2.9999999999999991</v>
      </c>
      <c r="AB84" s="184" t="str">
        <f>IF(AB82="","",VLOOKUP(AB82,'【記載例】（ユニット型）シフト記号表'!$C$5:$Y$46,23,FALSE))</f>
        <v>-</v>
      </c>
      <c r="AC84" s="184">
        <f>IF(AC82="","",VLOOKUP(AC82,'【記載例】（ユニット型）シフト記号表'!$C$5:$Y$46,23,FALSE))</f>
        <v>14</v>
      </c>
      <c r="AD84" s="184" t="str">
        <f>IF(AD82="","",VLOOKUP(AD82,'【記載例】（ユニット型）シフト記号表'!$C$5:$Y$46,23,FALSE))</f>
        <v>-</v>
      </c>
      <c r="AE84" s="184">
        <f>IF(AE82="","",VLOOKUP(AE82,'【記載例】（ユニット型）シフト記号表'!$C$5:$Y$46,23,FALSE))</f>
        <v>2.9999999999999991</v>
      </c>
      <c r="AF84" s="184">
        <f>IF(AF82="","",VLOOKUP(AF82,'【記載例】（ユニット型）シフト記号表'!$C$5:$Y$46,23,FALSE))</f>
        <v>1.9999999999999991</v>
      </c>
      <c r="AG84" s="185" t="str">
        <f>IF(AG82="","",VLOOKUP(AG82,'【記載例】（ユニット型）シフト記号表'!$C$5:$Y$46,23,FALSE))</f>
        <v>-</v>
      </c>
      <c r="AH84" s="183">
        <f>IF(AH82="","",VLOOKUP(AH82,'【記載例】（ユニット型）シフト記号表'!$C$5:$Y$46,23,FALSE))</f>
        <v>1.9999999999999991</v>
      </c>
      <c r="AI84" s="184">
        <f>IF(AI82="","",VLOOKUP(AI82,'【記載例】（ユニット型）シフト記号表'!$C$5:$Y$46,23,FALSE))</f>
        <v>2.9999999999999991</v>
      </c>
      <c r="AJ84" s="184" t="str">
        <f>IF(AJ82="","",VLOOKUP(AJ82,'【記載例】（ユニット型）シフト記号表'!$C$5:$Y$46,23,FALSE))</f>
        <v>-</v>
      </c>
      <c r="AK84" s="184">
        <f>IF(AK82="","",VLOOKUP(AK82,'【記載例】（ユニット型）シフト記号表'!$C$5:$Y$46,23,FALSE))</f>
        <v>14</v>
      </c>
      <c r="AL84" s="184" t="str">
        <f>IF(AL82="","",VLOOKUP(AL82,'【記載例】（ユニット型）シフト記号表'!$C$5:$Y$46,23,FALSE))</f>
        <v>-</v>
      </c>
      <c r="AM84" s="184">
        <f>IF(AM82="","",VLOOKUP(AM82,'【記載例】（ユニット型）シフト記号表'!$C$5:$Y$46,23,FALSE))</f>
        <v>2.9999999999999991</v>
      </c>
      <c r="AN84" s="185" t="str">
        <f>IF(AN82="","",VLOOKUP(AN82,'【記載例】（ユニット型）シフト記号表'!$C$5:$Y$46,23,FALSE))</f>
        <v>-</v>
      </c>
      <c r="AO84" s="183">
        <f>IF(AO82="","",VLOOKUP(AO82,'【記載例】（ユニット型）シフト記号表'!$C$5:$Y$46,23,FALSE))</f>
        <v>1.9999999999999991</v>
      </c>
      <c r="AP84" s="184">
        <f>IF(AP82="","",VLOOKUP(AP82,'【記載例】（ユニット型）シフト記号表'!$C$5:$Y$46,23,FALSE))</f>
        <v>2.9999999999999991</v>
      </c>
      <c r="AQ84" s="184" t="str">
        <f>IF(AQ82="","",VLOOKUP(AQ82,'【記載例】（ユニット型）シフト記号表'!$C$5:$Y$46,23,FALSE))</f>
        <v>-</v>
      </c>
      <c r="AR84" s="184" t="str">
        <f>IF(AR82="","",VLOOKUP(AR82,'【記載例】（ユニット型）シフト記号表'!$C$5:$Y$46,23,FALSE))</f>
        <v>-</v>
      </c>
      <c r="AS84" s="184">
        <f>IF(AS82="","",VLOOKUP(AS82,'【記載例】（ユニット型）シフト記号表'!$C$5:$Y$46,23,FALSE))</f>
        <v>14</v>
      </c>
      <c r="AT84" s="184" t="str">
        <f>IF(AT82="","",VLOOKUP(AT82,'【記載例】（ユニット型）シフト記号表'!$C$5:$Y$46,23,FALSE))</f>
        <v>-</v>
      </c>
      <c r="AU84" s="185">
        <f>IF(AU82="","",VLOOKUP(AU82,'【記載例】（ユニット型）シフト記号表'!$C$5:$Y$46,23,FALSE))</f>
        <v>1.9999999999999991</v>
      </c>
      <c r="AV84" s="183">
        <f>IF(AV82="","",VLOOKUP(AV82,'【記載例】（ユニット型）シフト記号表'!$C$5:$Y$46,23,FALSE))</f>
        <v>1.9999999999999991</v>
      </c>
      <c r="AW84" s="184" t="str">
        <f>IF(AW82="","",VLOOKUP(AW82,'【記載例】（ユニット型）シフト記号表'!$C$5:$Y$46,23,FALSE))</f>
        <v>-</v>
      </c>
      <c r="AX84" s="184">
        <f>IF(AX82="","",VLOOKUP(AX82,'【記載例】（ユニット型）シフト記号表'!$C$5:$Y$46,23,FALSE))</f>
        <v>2.9999999999999991</v>
      </c>
      <c r="AY84" s="184">
        <f>IF(AY82="","",VLOOKUP(AY82,'【記載例】（ユニット型）シフト記号表'!$C$5:$Y$46,23,FALSE))</f>
        <v>1.9999999999999991</v>
      </c>
      <c r="AZ84" s="184" t="str">
        <f>IF(AZ82="","",VLOOKUP(AZ82,'【記載例】（ユニット型）シフト記号表'!$C$5:$Y$46,23,FALSE))</f>
        <v>-</v>
      </c>
      <c r="BA84" s="184">
        <f>IF(BA82="","",VLOOKUP(BA82,'【記載例】（ユニット型）シフト記号表'!$C$5:$Y$46,23,FALSE))</f>
        <v>14</v>
      </c>
      <c r="BB84" s="185" t="str">
        <f>IF(BB82="","",VLOOKUP(BB82,'【記載例】（ユニット型）シフト記号表'!$C$5:$Y$46,23,FALSE))</f>
        <v>-</v>
      </c>
      <c r="BC84" s="183" t="str">
        <f>IF(BC82="","",VLOOKUP(BC82,'【記載例】（ユニット型）シフト記号表'!$C$5:$Y$46,23,FALSE))</f>
        <v/>
      </c>
      <c r="BD84" s="184" t="str">
        <f>IF(BD82="","",VLOOKUP(BD82,'【記載例】（ユニット型）シフト記号表'!$C$5:$Y$46,23,FALSE))</f>
        <v/>
      </c>
      <c r="BE84" s="186" t="str">
        <f>IF(BE82="","",VLOOKUP(BE82,'【記載例】（ユニット型）シフト記号表'!$C$5:$Y$46,23,FALSE))</f>
        <v/>
      </c>
      <c r="BF84" s="263">
        <f>IF($BI$3="計画",SUM(AA84:BB84),IF($BI$3="実績",SUM(AA84:BE84),""))</f>
        <v>86</v>
      </c>
      <c r="BG84" s="264"/>
      <c r="BH84" s="284">
        <f>IF($BI$3="計画",BF84/4,IF($BI$3="実績",(BF84/($BI$7/7)),""))</f>
        <v>21.5</v>
      </c>
      <c r="BI84" s="285"/>
      <c r="BJ84" s="243"/>
      <c r="BK84" s="244"/>
      <c r="BL84" s="244"/>
      <c r="BM84" s="244"/>
      <c r="BN84" s="245"/>
    </row>
    <row r="85" spans="2:66" ht="20.25" customHeight="1" x14ac:dyDescent="0.4">
      <c r="B85" s="60"/>
      <c r="C85" s="266"/>
      <c r="D85" s="268" t="s">
        <v>200</v>
      </c>
      <c r="E85" s="269"/>
      <c r="F85" s="270"/>
      <c r="G85" s="246"/>
      <c r="H85" s="247"/>
      <c r="I85" s="205"/>
      <c r="J85" s="206"/>
      <c r="K85" s="205"/>
      <c r="L85" s="206"/>
      <c r="M85" s="272"/>
      <c r="N85" s="273"/>
      <c r="O85" s="250"/>
      <c r="P85" s="251"/>
      <c r="Q85" s="251"/>
      <c r="R85" s="247"/>
      <c r="S85" s="274" t="s">
        <v>222</v>
      </c>
      <c r="T85" s="238"/>
      <c r="U85" s="275"/>
      <c r="V85" s="25" t="s">
        <v>18</v>
      </c>
      <c r="W85" s="32"/>
      <c r="X85" s="32"/>
      <c r="Y85" s="20"/>
      <c r="Z85" s="68"/>
      <c r="AA85" s="209" t="s">
        <v>51</v>
      </c>
      <c r="AB85" s="210" t="s">
        <v>54</v>
      </c>
      <c r="AC85" s="210" t="s">
        <v>44</v>
      </c>
      <c r="AD85" s="210" t="s">
        <v>65</v>
      </c>
      <c r="AE85" s="210" t="s">
        <v>44</v>
      </c>
      <c r="AF85" s="210" t="s">
        <v>44</v>
      </c>
      <c r="AG85" s="211" t="s">
        <v>51</v>
      </c>
      <c r="AH85" s="209" t="s">
        <v>54</v>
      </c>
      <c r="AI85" s="210" t="s">
        <v>54</v>
      </c>
      <c r="AJ85" s="210" t="s">
        <v>51</v>
      </c>
      <c r="AK85" s="210" t="s">
        <v>44</v>
      </c>
      <c r="AL85" s="210" t="s">
        <v>65</v>
      </c>
      <c r="AM85" s="210" t="s">
        <v>44</v>
      </c>
      <c r="AN85" s="211" t="s">
        <v>44</v>
      </c>
      <c r="AO85" s="209" t="s">
        <v>54</v>
      </c>
      <c r="AP85" s="210" t="s">
        <v>44</v>
      </c>
      <c r="AQ85" s="210" t="s">
        <v>54</v>
      </c>
      <c r="AR85" s="210" t="s">
        <v>54</v>
      </c>
      <c r="AS85" s="210" t="s">
        <v>44</v>
      </c>
      <c r="AT85" s="210" t="s">
        <v>65</v>
      </c>
      <c r="AU85" s="211" t="s">
        <v>44</v>
      </c>
      <c r="AV85" s="209" t="s">
        <v>54</v>
      </c>
      <c r="AW85" s="210" t="s">
        <v>51</v>
      </c>
      <c r="AX85" s="210" t="s">
        <v>44</v>
      </c>
      <c r="AY85" s="210" t="s">
        <v>54</v>
      </c>
      <c r="AZ85" s="210" t="s">
        <v>44</v>
      </c>
      <c r="BA85" s="210" t="s">
        <v>44</v>
      </c>
      <c r="BB85" s="211" t="s">
        <v>65</v>
      </c>
      <c r="BC85" s="209"/>
      <c r="BD85" s="210"/>
      <c r="BE85" s="212"/>
      <c r="BF85" s="280"/>
      <c r="BG85" s="281"/>
      <c r="BH85" s="282"/>
      <c r="BI85" s="283"/>
      <c r="BJ85" s="237"/>
      <c r="BK85" s="238"/>
      <c r="BL85" s="238"/>
      <c r="BM85" s="238"/>
      <c r="BN85" s="239"/>
    </row>
    <row r="86" spans="2:66" ht="20.25" customHeight="1" x14ac:dyDescent="0.4">
      <c r="B86" s="58">
        <f>B83+1</f>
        <v>23</v>
      </c>
      <c r="C86" s="267"/>
      <c r="D86" s="271"/>
      <c r="E86" s="269"/>
      <c r="F86" s="270"/>
      <c r="G86" s="246" t="s">
        <v>138</v>
      </c>
      <c r="H86" s="247"/>
      <c r="I86" s="205"/>
      <c r="J86" s="206"/>
      <c r="K86" s="205"/>
      <c r="L86" s="206"/>
      <c r="M86" s="248" t="s">
        <v>112</v>
      </c>
      <c r="N86" s="249"/>
      <c r="O86" s="250" t="s">
        <v>113</v>
      </c>
      <c r="P86" s="251"/>
      <c r="Q86" s="251"/>
      <c r="R86" s="247"/>
      <c r="S86" s="276"/>
      <c r="T86" s="241"/>
      <c r="U86" s="277"/>
      <c r="V86" s="27" t="s">
        <v>84</v>
      </c>
      <c r="W86" s="28"/>
      <c r="X86" s="28"/>
      <c r="Y86" s="23"/>
      <c r="Z86" s="63"/>
      <c r="AA86" s="179">
        <f>IF(AA85="","",VLOOKUP(AA85,'【記載例】（ユニット型）シフト記号表'!$C$5:$W$46,21,FALSE))</f>
        <v>5.9999999999999991</v>
      </c>
      <c r="AB86" s="180">
        <f>IF(AB85="","",VLOOKUP(AB85,'【記載例】（ユニット型）シフト記号表'!$C$5:$W$46,21,FALSE))</f>
        <v>5.0000000000000009</v>
      </c>
      <c r="AC86" s="180" t="str">
        <f>IF(AC85="","",VLOOKUP(AC85,'【記載例】（ユニット型）シフト記号表'!$C$5:$W$46,21,FALSE))</f>
        <v>-</v>
      </c>
      <c r="AD86" s="180">
        <f>IF(AD85="","",VLOOKUP(AD85,'【記載例】（ユニット型）シフト記号表'!$C$5:$W$46,21,FALSE))</f>
        <v>2</v>
      </c>
      <c r="AE86" s="180" t="str">
        <f>IF(AE85="","",VLOOKUP(AE85,'【記載例】（ユニット型）シフト記号表'!$C$5:$W$46,21,FALSE))</f>
        <v>-</v>
      </c>
      <c r="AF86" s="180" t="str">
        <f>IF(AF85="","",VLOOKUP(AF85,'【記載例】（ユニット型）シフト記号表'!$C$5:$W$46,21,FALSE))</f>
        <v>-</v>
      </c>
      <c r="AG86" s="181">
        <f>IF(AG85="","",VLOOKUP(AG85,'【記載例】（ユニット型）シフト記号表'!$C$5:$W$46,21,FALSE))</f>
        <v>5.9999999999999991</v>
      </c>
      <c r="AH86" s="179">
        <f>IF(AH85="","",VLOOKUP(AH85,'【記載例】（ユニット型）シフト記号表'!$C$5:$W$46,21,FALSE))</f>
        <v>5.0000000000000009</v>
      </c>
      <c r="AI86" s="180">
        <f>IF(AI85="","",VLOOKUP(AI85,'【記載例】（ユニット型）シフト記号表'!$C$5:$W$46,21,FALSE))</f>
        <v>5.0000000000000009</v>
      </c>
      <c r="AJ86" s="180">
        <f>IF(AJ85="","",VLOOKUP(AJ85,'【記載例】（ユニット型）シフト記号表'!$C$5:$W$46,21,FALSE))</f>
        <v>5.9999999999999991</v>
      </c>
      <c r="AK86" s="180" t="str">
        <f>IF(AK85="","",VLOOKUP(AK85,'【記載例】（ユニット型）シフト記号表'!$C$5:$W$46,21,FALSE))</f>
        <v>-</v>
      </c>
      <c r="AL86" s="180">
        <f>IF(AL85="","",VLOOKUP(AL85,'【記載例】（ユニット型）シフト記号表'!$C$5:$W$46,21,FALSE))</f>
        <v>2</v>
      </c>
      <c r="AM86" s="180" t="str">
        <f>IF(AM85="","",VLOOKUP(AM85,'【記載例】（ユニット型）シフト記号表'!$C$5:$W$46,21,FALSE))</f>
        <v>-</v>
      </c>
      <c r="AN86" s="181" t="str">
        <f>IF(AN85="","",VLOOKUP(AN85,'【記載例】（ユニット型）シフト記号表'!$C$5:$W$46,21,FALSE))</f>
        <v>-</v>
      </c>
      <c r="AO86" s="179">
        <f>IF(AO85="","",VLOOKUP(AO85,'【記載例】（ユニット型）シフト記号表'!$C$5:$W$46,21,FALSE))</f>
        <v>5.0000000000000009</v>
      </c>
      <c r="AP86" s="180" t="str">
        <f>IF(AP85="","",VLOOKUP(AP85,'【記載例】（ユニット型）シフト記号表'!$C$5:$W$46,21,FALSE))</f>
        <v>-</v>
      </c>
      <c r="AQ86" s="180">
        <f>IF(AQ85="","",VLOOKUP(AQ85,'【記載例】（ユニット型）シフト記号表'!$C$5:$W$46,21,FALSE))</f>
        <v>5.0000000000000009</v>
      </c>
      <c r="AR86" s="180">
        <f>IF(AR85="","",VLOOKUP(AR85,'【記載例】（ユニット型）シフト記号表'!$C$5:$W$46,21,FALSE))</f>
        <v>5.0000000000000009</v>
      </c>
      <c r="AS86" s="180" t="str">
        <f>IF(AS85="","",VLOOKUP(AS85,'【記載例】（ユニット型）シフト記号表'!$C$5:$W$46,21,FALSE))</f>
        <v>-</v>
      </c>
      <c r="AT86" s="180">
        <f>IF(AT85="","",VLOOKUP(AT85,'【記載例】（ユニット型）シフト記号表'!$C$5:$W$46,21,FALSE))</f>
        <v>2</v>
      </c>
      <c r="AU86" s="181" t="str">
        <f>IF(AU85="","",VLOOKUP(AU85,'【記載例】（ユニット型）シフト記号表'!$C$5:$W$46,21,FALSE))</f>
        <v>-</v>
      </c>
      <c r="AV86" s="179">
        <f>IF(AV85="","",VLOOKUP(AV85,'【記載例】（ユニット型）シフト記号表'!$C$5:$W$46,21,FALSE))</f>
        <v>5.0000000000000009</v>
      </c>
      <c r="AW86" s="180">
        <f>IF(AW85="","",VLOOKUP(AW85,'【記載例】（ユニット型）シフト記号表'!$C$5:$W$46,21,FALSE))</f>
        <v>5.9999999999999991</v>
      </c>
      <c r="AX86" s="180" t="str">
        <f>IF(AX85="","",VLOOKUP(AX85,'【記載例】（ユニット型）シフト記号表'!$C$5:$W$46,21,FALSE))</f>
        <v>-</v>
      </c>
      <c r="AY86" s="180">
        <f>IF(AY85="","",VLOOKUP(AY85,'【記載例】（ユニット型）シフト記号表'!$C$5:$W$46,21,FALSE))</f>
        <v>5.0000000000000009</v>
      </c>
      <c r="AZ86" s="180" t="str">
        <f>IF(AZ85="","",VLOOKUP(AZ85,'【記載例】（ユニット型）シフト記号表'!$C$5:$W$46,21,FALSE))</f>
        <v>-</v>
      </c>
      <c r="BA86" s="180" t="str">
        <f>IF(BA85="","",VLOOKUP(BA85,'【記載例】（ユニット型）シフト記号表'!$C$5:$W$46,21,FALSE))</f>
        <v>-</v>
      </c>
      <c r="BB86" s="181">
        <f>IF(BB85="","",VLOOKUP(BB85,'【記載例】（ユニット型）シフト記号表'!$C$5:$W$46,21,FALSE))</f>
        <v>2</v>
      </c>
      <c r="BC86" s="179" t="str">
        <f>IF(BC85="","",VLOOKUP(BC85,'【記載例】（ユニット型）シフト記号表'!$C$5:$W$46,21,FALSE))</f>
        <v/>
      </c>
      <c r="BD86" s="180" t="str">
        <f>IF(BD85="","",VLOOKUP(BD85,'【記載例】（ユニット型）シフト記号表'!$C$5:$W$46,21,FALSE))</f>
        <v/>
      </c>
      <c r="BE86" s="182" t="str">
        <f>IF(BE85="","",VLOOKUP(BE85,'【記載例】（ユニット型）シフト記号表'!$C$5:$W$46,21,FALSE))</f>
        <v/>
      </c>
      <c r="BF86" s="252">
        <f>IF($BI$3="計画",SUM(AA86:BB86),IF($BI$3="実績",SUM(AA86:BE86),""))</f>
        <v>72</v>
      </c>
      <c r="BG86" s="253"/>
      <c r="BH86" s="254">
        <f>IF($BI$3="計画",BF86/4,IF($BI$3="実績",(BF86/($BI$7/7)),""))</f>
        <v>18</v>
      </c>
      <c r="BI86" s="255"/>
      <c r="BJ86" s="240"/>
      <c r="BK86" s="241"/>
      <c r="BL86" s="241"/>
      <c r="BM86" s="241"/>
      <c r="BN86" s="242"/>
    </row>
    <row r="87" spans="2:66" ht="20.25" customHeight="1" x14ac:dyDescent="0.4">
      <c r="B87" s="59"/>
      <c r="C87" s="267"/>
      <c r="D87" s="271"/>
      <c r="E87" s="269"/>
      <c r="F87" s="270"/>
      <c r="G87" s="256"/>
      <c r="H87" s="257"/>
      <c r="I87" s="265" t="str">
        <f>G86</f>
        <v>介護職員</v>
      </c>
      <c r="J87" s="257"/>
      <c r="K87" s="265" t="str">
        <f>M86</f>
        <v>A</v>
      </c>
      <c r="L87" s="257"/>
      <c r="M87" s="258"/>
      <c r="N87" s="259"/>
      <c r="O87" s="260"/>
      <c r="P87" s="261"/>
      <c r="Q87" s="261"/>
      <c r="R87" s="262"/>
      <c r="S87" s="278"/>
      <c r="T87" s="244"/>
      <c r="U87" s="279"/>
      <c r="V87" s="29" t="s">
        <v>129</v>
      </c>
      <c r="W87" s="52"/>
      <c r="X87" s="52"/>
      <c r="Y87" s="53"/>
      <c r="Z87" s="69"/>
      <c r="AA87" s="183">
        <f>IF(AA85="","",VLOOKUP(AA85,'【記載例】（ユニット型）シフト記号表'!$C$5:$Y$46,23,FALSE))</f>
        <v>1.9999999999999991</v>
      </c>
      <c r="AB87" s="184">
        <f>IF(AB85="","",VLOOKUP(AB85,'【記載例】（ユニット型）シフト記号表'!$C$5:$Y$46,23,FALSE))</f>
        <v>2.9999999999999991</v>
      </c>
      <c r="AC87" s="184" t="str">
        <f>IF(AC85="","",VLOOKUP(AC85,'【記載例】（ユニット型）シフト記号表'!$C$5:$Y$46,23,FALSE))</f>
        <v>-</v>
      </c>
      <c r="AD87" s="184">
        <f>IF(AD85="","",VLOOKUP(AD85,'【記載例】（ユニット型）シフト記号表'!$C$5:$Y$46,23,FALSE))</f>
        <v>14</v>
      </c>
      <c r="AE87" s="184" t="str">
        <f>IF(AE85="","",VLOOKUP(AE85,'【記載例】（ユニット型）シフト記号表'!$C$5:$Y$46,23,FALSE))</f>
        <v>-</v>
      </c>
      <c r="AF87" s="184" t="str">
        <f>IF(AF85="","",VLOOKUP(AF85,'【記載例】（ユニット型）シフト記号表'!$C$5:$Y$46,23,FALSE))</f>
        <v>-</v>
      </c>
      <c r="AG87" s="185">
        <f>IF(AG85="","",VLOOKUP(AG85,'【記載例】（ユニット型）シフト記号表'!$C$5:$Y$46,23,FALSE))</f>
        <v>1.9999999999999991</v>
      </c>
      <c r="AH87" s="183">
        <f>IF(AH85="","",VLOOKUP(AH85,'【記載例】（ユニット型）シフト記号表'!$C$5:$Y$46,23,FALSE))</f>
        <v>2.9999999999999991</v>
      </c>
      <c r="AI87" s="184">
        <f>IF(AI85="","",VLOOKUP(AI85,'【記載例】（ユニット型）シフト記号表'!$C$5:$Y$46,23,FALSE))</f>
        <v>2.9999999999999991</v>
      </c>
      <c r="AJ87" s="184">
        <f>IF(AJ85="","",VLOOKUP(AJ85,'【記載例】（ユニット型）シフト記号表'!$C$5:$Y$46,23,FALSE))</f>
        <v>1.9999999999999991</v>
      </c>
      <c r="AK87" s="184" t="str">
        <f>IF(AK85="","",VLOOKUP(AK85,'【記載例】（ユニット型）シフト記号表'!$C$5:$Y$46,23,FALSE))</f>
        <v>-</v>
      </c>
      <c r="AL87" s="184">
        <f>IF(AL85="","",VLOOKUP(AL85,'【記載例】（ユニット型）シフト記号表'!$C$5:$Y$46,23,FALSE))</f>
        <v>14</v>
      </c>
      <c r="AM87" s="184" t="str">
        <f>IF(AM85="","",VLOOKUP(AM85,'【記載例】（ユニット型）シフト記号表'!$C$5:$Y$46,23,FALSE))</f>
        <v>-</v>
      </c>
      <c r="AN87" s="185" t="str">
        <f>IF(AN85="","",VLOOKUP(AN85,'【記載例】（ユニット型）シフト記号表'!$C$5:$Y$46,23,FALSE))</f>
        <v>-</v>
      </c>
      <c r="AO87" s="183">
        <f>IF(AO85="","",VLOOKUP(AO85,'【記載例】（ユニット型）シフト記号表'!$C$5:$Y$46,23,FALSE))</f>
        <v>2.9999999999999991</v>
      </c>
      <c r="AP87" s="184" t="str">
        <f>IF(AP85="","",VLOOKUP(AP85,'【記載例】（ユニット型）シフト記号表'!$C$5:$Y$46,23,FALSE))</f>
        <v>-</v>
      </c>
      <c r="AQ87" s="184">
        <f>IF(AQ85="","",VLOOKUP(AQ85,'【記載例】（ユニット型）シフト記号表'!$C$5:$Y$46,23,FALSE))</f>
        <v>2.9999999999999991</v>
      </c>
      <c r="AR87" s="184">
        <f>IF(AR85="","",VLOOKUP(AR85,'【記載例】（ユニット型）シフト記号表'!$C$5:$Y$46,23,FALSE))</f>
        <v>2.9999999999999991</v>
      </c>
      <c r="AS87" s="184" t="str">
        <f>IF(AS85="","",VLOOKUP(AS85,'【記載例】（ユニット型）シフト記号表'!$C$5:$Y$46,23,FALSE))</f>
        <v>-</v>
      </c>
      <c r="AT87" s="184">
        <f>IF(AT85="","",VLOOKUP(AT85,'【記載例】（ユニット型）シフト記号表'!$C$5:$Y$46,23,FALSE))</f>
        <v>14</v>
      </c>
      <c r="AU87" s="185" t="str">
        <f>IF(AU85="","",VLOOKUP(AU85,'【記載例】（ユニット型）シフト記号表'!$C$5:$Y$46,23,FALSE))</f>
        <v>-</v>
      </c>
      <c r="AV87" s="183">
        <f>IF(AV85="","",VLOOKUP(AV85,'【記載例】（ユニット型）シフト記号表'!$C$5:$Y$46,23,FALSE))</f>
        <v>2.9999999999999991</v>
      </c>
      <c r="AW87" s="184">
        <f>IF(AW85="","",VLOOKUP(AW85,'【記載例】（ユニット型）シフト記号表'!$C$5:$Y$46,23,FALSE))</f>
        <v>1.9999999999999991</v>
      </c>
      <c r="AX87" s="184" t="str">
        <f>IF(AX85="","",VLOOKUP(AX85,'【記載例】（ユニット型）シフト記号表'!$C$5:$Y$46,23,FALSE))</f>
        <v>-</v>
      </c>
      <c r="AY87" s="184">
        <f>IF(AY85="","",VLOOKUP(AY85,'【記載例】（ユニット型）シフト記号表'!$C$5:$Y$46,23,FALSE))</f>
        <v>2.9999999999999991</v>
      </c>
      <c r="AZ87" s="184" t="str">
        <f>IF(AZ85="","",VLOOKUP(AZ85,'【記載例】（ユニット型）シフト記号表'!$C$5:$Y$46,23,FALSE))</f>
        <v>-</v>
      </c>
      <c r="BA87" s="184" t="str">
        <f>IF(BA85="","",VLOOKUP(BA85,'【記載例】（ユニット型）シフト記号表'!$C$5:$Y$46,23,FALSE))</f>
        <v>-</v>
      </c>
      <c r="BB87" s="185">
        <f>IF(BB85="","",VLOOKUP(BB85,'【記載例】（ユニット型）シフト記号表'!$C$5:$Y$46,23,FALSE))</f>
        <v>14</v>
      </c>
      <c r="BC87" s="183" t="str">
        <f>IF(BC85="","",VLOOKUP(BC85,'【記載例】（ユニット型）シフト記号表'!$C$5:$Y$46,23,FALSE))</f>
        <v/>
      </c>
      <c r="BD87" s="184" t="str">
        <f>IF(BD85="","",VLOOKUP(BD85,'【記載例】（ユニット型）シフト記号表'!$C$5:$Y$46,23,FALSE))</f>
        <v/>
      </c>
      <c r="BE87" s="186" t="str">
        <f>IF(BE85="","",VLOOKUP(BE85,'【記載例】（ユニット型）シフト記号表'!$C$5:$Y$46,23,FALSE))</f>
        <v/>
      </c>
      <c r="BF87" s="263">
        <f>IF($BI$3="計画",SUM(AA87:BB87),IF($BI$3="実績",SUM(AA87:BE87),""))</f>
        <v>88</v>
      </c>
      <c r="BG87" s="264"/>
      <c r="BH87" s="284">
        <f>IF($BI$3="計画",BF87/4,IF($BI$3="実績",(BF87/($BI$7/7)),""))</f>
        <v>22</v>
      </c>
      <c r="BI87" s="285"/>
      <c r="BJ87" s="243"/>
      <c r="BK87" s="244"/>
      <c r="BL87" s="244"/>
      <c r="BM87" s="244"/>
      <c r="BN87" s="245"/>
    </row>
    <row r="88" spans="2:66" ht="20.25" customHeight="1" x14ac:dyDescent="0.4">
      <c r="B88" s="60"/>
      <c r="C88" s="266"/>
      <c r="D88" s="268" t="s">
        <v>200</v>
      </c>
      <c r="E88" s="269"/>
      <c r="F88" s="270"/>
      <c r="G88" s="246"/>
      <c r="H88" s="247"/>
      <c r="I88" s="205"/>
      <c r="J88" s="206"/>
      <c r="K88" s="205"/>
      <c r="L88" s="206"/>
      <c r="M88" s="272"/>
      <c r="N88" s="273"/>
      <c r="O88" s="250"/>
      <c r="P88" s="251"/>
      <c r="Q88" s="251"/>
      <c r="R88" s="247"/>
      <c r="S88" s="274" t="s">
        <v>223</v>
      </c>
      <c r="T88" s="238"/>
      <c r="U88" s="275"/>
      <c r="V88" s="25" t="s">
        <v>18</v>
      </c>
      <c r="W88" s="32"/>
      <c r="X88" s="32"/>
      <c r="Y88" s="20"/>
      <c r="Z88" s="68"/>
      <c r="AA88" s="209" t="s">
        <v>44</v>
      </c>
      <c r="AB88" s="210" t="s">
        <v>51</v>
      </c>
      <c r="AC88" s="210" t="s">
        <v>54</v>
      </c>
      <c r="AD88" s="210" t="s">
        <v>44</v>
      </c>
      <c r="AE88" s="210" t="s">
        <v>54</v>
      </c>
      <c r="AF88" s="210" t="s">
        <v>54</v>
      </c>
      <c r="AG88" s="211" t="s">
        <v>44</v>
      </c>
      <c r="AH88" s="209" t="s">
        <v>44</v>
      </c>
      <c r="AI88" s="210" t="s">
        <v>51</v>
      </c>
      <c r="AJ88" s="210" t="s">
        <v>54</v>
      </c>
      <c r="AK88" s="210" t="s">
        <v>54</v>
      </c>
      <c r="AL88" s="210" t="s">
        <v>44</v>
      </c>
      <c r="AM88" s="210" t="s">
        <v>44</v>
      </c>
      <c r="AN88" s="211" t="s">
        <v>51</v>
      </c>
      <c r="AO88" s="209" t="s">
        <v>44</v>
      </c>
      <c r="AP88" s="210" t="s">
        <v>44</v>
      </c>
      <c r="AQ88" s="210" t="s">
        <v>51</v>
      </c>
      <c r="AR88" s="210" t="s">
        <v>51</v>
      </c>
      <c r="AS88" s="210" t="s">
        <v>54</v>
      </c>
      <c r="AT88" s="210" t="s">
        <v>44</v>
      </c>
      <c r="AU88" s="211" t="s">
        <v>54</v>
      </c>
      <c r="AV88" s="209" t="s">
        <v>44</v>
      </c>
      <c r="AW88" s="210" t="s">
        <v>54</v>
      </c>
      <c r="AX88" s="210" t="s">
        <v>54</v>
      </c>
      <c r="AY88" s="210" t="s">
        <v>44</v>
      </c>
      <c r="AZ88" s="210" t="s">
        <v>54</v>
      </c>
      <c r="BA88" s="210" t="s">
        <v>51</v>
      </c>
      <c r="BB88" s="211" t="s">
        <v>44</v>
      </c>
      <c r="BC88" s="209"/>
      <c r="BD88" s="210"/>
      <c r="BE88" s="212"/>
      <c r="BF88" s="280"/>
      <c r="BG88" s="281"/>
      <c r="BH88" s="282"/>
      <c r="BI88" s="283"/>
      <c r="BJ88" s="237"/>
      <c r="BK88" s="238"/>
      <c r="BL88" s="238"/>
      <c r="BM88" s="238"/>
      <c r="BN88" s="239"/>
    </row>
    <row r="89" spans="2:66" ht="20.25" customHeight="1" x14ac:dyDescent="0.4">
      <c r="B89" s="58">
        <f>B86+1</f>
        <v>24</v>
      </c>
      <c r="C89" s="267"/>
      <c r="D89" s="271"/>
      <c r="E89" s="269"/>
      <c r="F89" s="270"/>
      <c r="G89" s="246" t="s">
        <v>138</v>
      </c>
      <c r="H89" s="247"/>
      <c r="I89" s="205"/>
      <c r="J89" s="206"/>
      <c r="K89" s="205"/>
      <c r="L89" s="206"/>
      <c r="M89" s="248" t="s">
        <v>128</v>
      </c>
      <c r="N89" s="249"/>
      <c r="O89" s="250" t="s">
        <v>113</v>
      </c>
      <c r="P89" s="251"/>
      <c r="Q89" s="251"/>
      <c r="R89" s="247"/>
      <c r="S89" s="276"/>
      <c r="T89" s="241"/>
      <c r="U89" s="277"/>
      <c r="V89" s="27" t="s">
        <v>84</v>
      </c>
      <c r="W89" s="28"/>
      <c r="X89" s="28"/>
      <c r="Y89" s="23"/>
      <c r="Z89" s="63"/>
      <c r="AA89" s="179" t="str">
        <f>IF(AA88="","",VLOOKUP(AA88,'【記載例】（ユニット型）シフト記号表'!$C$5:$W$46,21,FALSE))</f>
        <v>-</v>
      </c>
      <c r="AB89" s="180">
        <f>IF(AB88="","",VLOOKUP(AB88,'【記載例】（ユニット型）シフト記号表'!$C$5:$W$46,21,FALSE))</f>
        <v>5.9999999999999991</v>
      </c>
      <c r="AC89" s="180">
        <f>IF(AC88="","",VLOOKUP(AC88,'【記載例】（ユニット型）シフト記号表'!$C$5:$W$46,21,FALSE))</f>
        <v>5.0000000000000009</v>
      </c>
      <c r="AD89" s="180" t="str">
        <f>IF(AD88="","",VLOOKUP(AD88,'【記載例】（ユニット型）シフト記号表'!$C$5:$W$46,21,FALSE))</f>
        <v>-</v>
      </c>
      <c r="AE89" s="180">
        <f>IF(AE88="","",VLOOKUP(AE88,'【記載例】（ユニット型）シフト記号表'!$C$5:$W$46,21,FALSE))</f>
        <v>5.0000000000000009</v>
      </c>
      <c r="AF89" s="180">
        <f>IF(AF88="","",VLOOKUP(AF88,'【記載例】（ユニット型）シフト記号表'!$C$5:$W$46,21,FALSE))</f>
        <v>5.0000000000000009</v>
      </c>
      <c r="AG89" s="181" t="str">
        <f>IF(AG88="","",VLOOKUP(AG88,'【記載例】（ユニット型）シフト記号表'!$C$5:$W$46,21,FALSE))</f>
        <v>-</v>
      </c>
      <c r="AH89" s="179" t="str">
        <f>IF(AH88="","",VLOOKUP(AH88,'【記載例】（ユニット型）シフト記号表'!$C$5:$W$46,21,FALSE))</f>
        <v>-</v>
      </c>
      <c r="AI89" s="180">
        <f>IF(AI88="","",VLOOKUP(AI88,'【記載例】（ユニット型）シフト記号表'!$C$5:$W$46,21,FALSE))</f>
        <v>5.9999999999999991</v>
      </c>
      <c r="AJ89" s="180">
        <f>IF(AJ88="","",VLOOKUP(AJ88,'【記載例】（ユニット型）シフト記号表'!$C$5:$W$46,21,FALSE))</f>
        <v>5.0000000000000009</v>
      </c>
      <c r="AK89" s="180">
        <f>IF(AK88="","",VLOOKUP(AK88,'【記載例】（ユニット型）シフト記号表'!$C$5:$W$46,21,FALSE))</f>
        <v>5.0000000000000009</v>
      </c>
      <c r="AL89" s="180" t="str">
        <f>IF(AL88="","",VLOOKUP(AL88,'【記載例】（ユニット型）シフト記号表'!$C$5:$W$46,21,FALSE))</f>
        <v>-</v>
      </c>
      <c r="AM89" s="180" t="str">
        <f>IF(AM88="","",VLOOKUP(AM88,'【記載例】（ユニット型）シフト記号表'!$C$5:$W$46,21,FALSE))</f>
        <v>-</v>
      </c>
      <c r="AN89" s="181">
        <f>IF(AN88="","",VLOOKUP(AN88,'【記載例】（ユニット型）シフト記号表'!$C$5:$W$46,21,FALSE))</f>
        <v>5.9999999999999991</v>
      </c>
      <c r="AO89" s="179" t="str">
        <f>IF(AO88="","",VLOOKUP(AO88,'【記載例】（ユニット型）シフト記号表'!$C$5:$W$46,21,FALSE))</f>
        <v>-</v>
      </c>
      <c r="AP89" s="180" t="str">
        <f>IF(AP88="","",VLOOKUP(AP88,'【記載例】（ユニット型）シフト記号表'!$C$5:$W$46,21,FALSE))</f>
        <v>-</v>
      </c>
      <c r="AQ89" s="180">
        <f>IF(AQ88="","",VLOOKUP(AQ88,'【記載例】（ユニット型）シフト記号表'!$C$5:$W$46,21,FALSE))</f>
        <v>5.9999999999999991</v>
      </c>
      <c r="AR89" s="180">
        <f>IF(AR88="","",VLOOKUP(AR88,'【記載例】（ユニット型）シフト記号表'!$C$5:$W$46,21,FALSE))</f>
        <v>5.9999999999999991</v>
      </c>
      <c r="AS89" s="180">
        <f>IF(AS88="","",VLOOKUP(AS88,'【記載例】（ユニット型）シフト記号表'!$C$5:$W$46,21,FALSE))</f>
        <v>5.0000000000000009</v>
      </c>
      <c r="AT89" s="180" t="str">
        <f>IF(AT88="","",VLOOKUP(AT88,'【記載例】（ユニット型）シフト記号表'!$C$5:$W$46,21,FALSE))</f>
        <v>-</v>
      </c>
      <c r="AU89" s="181">
        <f>IF(AU88="","",VLOOKUP(AU88,'【記載例】（ユニット型）シフト記号表'!$C$5:$W$46,21,FALSE))</f>
        <v>5.0000000000000009</v>
      </c>
      <c r="AV89" s="179" t="str">
        <f>IF(AV88="","",VLOOKUP(AV88,'【記載例】（ユニット型）シフト記号表'!$C$5:$W$46,21,FALSE))</f>
        <v>-</v>
      </c>
      <c r="AW89" s="180">
        <f>IF(AW88="","",VLOOKUP(AW88,'【記載例】（ユニット型）シフト記号表'!$C$5:$W$46,21,FALSE))</f>
        <v>5.0000000000000009</v>
      </c>
      <c r="AX89" s="180">
        <f>IF(AX88="","",VLOOKUP(AX88,'【記載例】（ユニット型）シフト記号表'!$C$5:$W$46,21,FALSE))</f>
        <v>5.0000000000000009</v>
      </c>
      <c r="AY89" s="180" t="str">
        <f>IF(AY88="","",VLOOKUP(AY88,'【記載例】（ユニット型）シフト記号表'!$C$5:$W$46,21,FALSE))</f>
        <v>-</v>
      </c>
      <c r="AZ89" s="180">
        <f>IF(AZ88="","",VLOOKUP(AZ88,'【記載例】（ユニット型）シフト記号表'!$C$5:$W$46,21,FALSE))</f>
        <v>5.0000000000000009</v>
      </c>
      <c r="BA89" s="180">
        <f>IF(BA88="","",VLOOKUP(BA88,'【記載例】（ユニット型）シフト記号表'!$C$5:$W$46,21,FALSE))</f>
        <v>5.9999999999999991</v>
      </c>
      <c r="BB89" s="181" t="str">
        <f>IF(BB88="","",VLOOKUP(BB88,'【記載例】（ユニット型）シフト記号表'!$C$5:$W$46,21,FALSE))</f>
        <v>-</v>
      </c>
      <c r="BC89" s="179" t="str">
        <f>IF(BC88="","",VLOOKUP(BC88,'【記載例】（ユニット型）シフト記号表'!$C$5:$W$46,21,FALSE))</f>
        <v/>
      </c>
      <c r="BD89" s="180" t="str">
        <f>IF(BD88="","",VLOOKUP(BD88,'【記載例】（ユニット型）シフト記号表'!$C$5:$W$46,21,FALSE))</f>
        <v/>
      </c>
      <c r="BE89" s="182" t="str">
        <f>IF(BE88="","",VLOOKUP(BE88,'【記載例】（ユニット型）シフト記号表'!$C$5:$W$46,21,FALSE))</f>
        <v/>
      </c>
      <c r="BF89" s="252">
        <f>IF($BI$3="計画",SUM(AA89:BB89),IF($BI$3="実績",SUM(AA89:BE89),""))</f>
        <v>86</v>
      </c>
      <c r="BG89" s="253"/>
      <c r="BH89" s="254">
        <f>IF($BI$3="計画",BF89/4,IF($BI$3="実績",(BF89/($BI$7/7)),""))</f>
        <v>21.5</v>
      </c>
      <c r="BI89" s="255"/>
      <c r="BJ89" s="240"/>
      <c r="BK89" s="241"/>
      <c r="BL89" s="241"/>
      <c r="BM89" s="241"/>
      <c r="BN89" s="242"/>
    </row>
    <row r="90" spans="2:66" ht="20.25" customHeight="1" x14ac:dyDescent="0.4">
      <c r="B90" s="59"/>
      <c r="C90" s="267"/>
      <c r="D90" s="271"/>
      <c r="E90" s="269"/>
      <c r="F90" s="270"/>
      <c r="G90" s="256"/>
      <c r="H90" s="257"/>
      <c r="I90" s="265" t="str">
        <f>G89</f>
        <v>介護職員</v>
      </c>
      <c r="J90" s="257"/>
      <c r="K90" s="265" t="str">
        <f>M89</f>
        <v>C</v>
      </c>
      <c r="L90" s="257"/>
      <c r="M90" s="258"/>
      <c r="N90" s="259"/>
      <c r="O90" s="260"/>
      <c r="P90" s="261"/>
      <c r="Q90" s="261"/>
      <c r="R90" s="262"/>
      <c r="S90" s="278"/>
      <c r="T90" s="244"/>
      <c r="U90" s="279"/>
      <c r="V90" s="29" t="s">
        <v>129</v>
      </c>
      <c r="W90" s="52"/>
      <c r="X90" s="52"/>
      <c r="Y90" s="53"/>
      <c r="Z90" s="69"/>
      <c r="AA90" s="183" t="str">
        <f>IF(AA88="","",VLOOKUP(AA88,'【記載例】（ユニット型）シフト記号表'!$C$5:$Y$46,23,FALSE))</f>
        <v>-</v>
      </c>
      <c r="AB90" s="184">
        <f>IF(AB88="","",VLOOKUP(AB88,'【記載例】（ユニット型）シフト記号表'!$C$5:$Y$46,23,FALSE))</f>
        <v>1.9999999999999991</v>
      </c>
      <c r="AC90" s="184">
        <f>IF(AC88="","",VLOOKUP(AC88,'【記載例】（ユニット型）シフト記号表'!$C$5:$Y$46,23,FALSE))</f>
        <v>2.9999999999999991</v>
      </c>
      <c r="AD90" s="184" t="str">
        <f>IF(AD88="","",VLOOKUP(AD88,'【記載例】（ユニット型）シフト記号表'!$C$5:$Y$46,23,FALSE))</f>
        <v>-</v>
      </c>
      <c r="AE90" s="184">
        <f>IF(AE88="","",VLOOKUP(AE88,'【記載例】（ユニット型）シフト記号表'!$C$5:$Y$46,23,FALSE))</f>
        <v>2.9999999999999991</v>
      </c>
      <c r="AF90" s="184">
        <f>IF(AF88="","",VLOOKUP(AF88,'【記載例】（ユニット型）シフト記号表'!$C$5:$Y$46,23,FALSE))</f>
        <v>2.9999999999999991</v>
      </c>
      <c r="AG90" s="185" t="str">
        <f>IF(AG88="","",VLOOKUP(AG88,'【記載例】（ユニット型）シフト記号表'!$C$5:$Y$46,23,FALSE))</f>
        <v>-</v>
      </c>
      <c r="AH90" s="183" t="str">
        <f>IF(AH88="","",VLOOKUP(AH88,'【記載例】（ユニット型）シフト記号表'!$C$5:$Y$46,23,FALSE))</f>
        <v>-</v>
      </c>
      <c r="AI90" s="184">
        <f>IF(AI88="","",VLOOKUP(AI88,'【記載例】（ユニット型）シフト記号表'!$C$5:$Y$46,23,FALSE))</f>
        <v>1.9999999999999991</v>
      </c>
      <c r="AJ90" s="184">
        <f>IF(AJ88="","",VLOOKUP(AJ88,'【記載例】（ユニット型）シフト記号表'!$C$5:$Y$46,23,FALSE))</f>
        <v>2.9999999999999991</v>
      </c>
      <c r="AK90" s="184">
        <f>IF(AK88="","",VLOOKUP(AK88,'【記載例】（ユニット型）シフト記号表'!$C$5:$Y$46,23,FALSE))</f>
        <v>2.9999999999999991</v>
      </c>
      <c r="AL90" s="184" t="str">
        <f>IF(AL88="","",VLOOKUP(AL88,'【記載例】（ユニット型）シフト記号表'!$C$5:$Y$46,23,FALSE))</f>
        <v>-</v>
      </c>
      <c r="AM90" s="184" t="str">
        <f>IF(AM88="","",VLOOKUP(AM88,'【記載例】（ユニット型）シフト記号表'!$C$5:$Y$46,23,FALSE))</f>
        <v>-</v>
      </c>
      <c r="AN90" s="185">
        <f>IF(AN88="","",VLOOKUP(AN88,'【記載例】（ユニット型）シフト記号表'!$C$5:$Y$46,23,FALSE))</f>
        <v>1.9999999999999991</v>
      </c>
      <c r="AO90" s="183" t="str">
        <f>IF(AO88="","",VLOOKUP(AO88,'【記載例】（ユニット型）シフト記号表'!$C$5:$Y$46,23,FALSE))</f>
        <v>-</v>
      </c>
      <c r="AP90" s="184" t="str">
        <f>IF(AP88="","",VLOOKUP(AP88,'【記載例】（ユニット型）シフト記号表'!$C$5:$Y$46,23,FALSE))</f>
        <v>-</v>
      </c>
      <c r="AQ90" s="184">
        <f>IF(AQ88="","",VLOOKUP(AQ88,'【記載例】（ユニット型）シフト記号表'!$C$5:$Y$46,23,FALSE))</f>
        <v>1.9999999999999991</v>
      </c>
      <c r="AR90" s="184">
        <f>IF(AR88="","",VLOOKUP(AR88,'【記載例】（ユニット型）シフト記号表'!$C$5:$Y$46,23,FALSE))</f>
        <v>1.9999999999999991</v>
      </c>
      <c r="AS90" s="184">
        <f>IF(AS88="","",VLOOKUP(AS88,'【記載例】（ユニット型）シフト記号表'!$C$5:$Y$46,23,FALSE))</f>
        <v>2.9999999999999991</v>
      </c>
      <c r="AT90" s="184" t="str">
        <f>IF(AT88="","",VLOOKUP(AT88,'【記載例】（ユニット型）シフト記号表'!$C$5:$Y$46,23,FALSE))</f>
        <v>-</v>
      </c>
      <c r="AU90" s="185">
        <f>IF(AU88="","",VLOOKUP(AU88,'【記載例】（ユニット型）シフト記号表'!$C$5:$Y$46,23,FALSE))</f>
        <v>2.9999999999999991</v>
      </c>
      <c r="AV90" s="183" t="str">
        <f>IF(AV88="","",VLOOKUP(AV88,'【記載例】（ユニット型）シフト記号表'!$C$5:$Y$46,23,FALSE))</f>
        <v>-</v>
      </c>
      <c r="AW90" s="184">
        <f>IF(AW88="","",VLOOKUP(AW88,'【記載例】（ユニット型）シフト記号表'!$C$5:$Y$46,23,FALSE))</f>
        <v>2.9999999999999991</v>
      </c>
      <c r="AX90" s="184">
        <f>IF(AX88="","",VLOOKUP(AX88,'【記載例】（ユニット型）シフト記号表'!$C$5:$Y$46,23,FALSE))</f>
        <v>2.9999999999999991</v>
      </c>
      <c r="AY90" s="184" t="str">
        <f>IF(AY88="","",VLOOKUP(AY88,'【記載例】（ユニット型）シフト記号表'!$C$5:$Y$46,23,FALSE))</f>
        <v>-</v>
      </c>
      <c r="AZ90" s="184">
        <f>IF(AZ88="","",VLOOKUP(AZ88,'【記載例】（ユニット型）シフト記号表'!$C$5:$Y$46,23,FALSE))</f>
        <v>2.9999999999999991</v>
      </c>
      <c r="BA90" s="184">
        <f>IF(BA88="","",VLOOKUP(BA88,'【記載例】（ユニット型）シフト記号表'!$C$5:$Y$46,23,FALSE))</f>
        <v>1.9999999999999991</v>
      </c>
      <c r="BB90" s="185" t="str">
        <f>IF(BB88="","",VLOOKUP(BB88,'【記載例】（ユニット型）シフト記号表'!$C$5:$Y$46,23,FALSE))</f>
        <v>-</v>
      </c>
      <c r="BC90" s="183" t="str">
        <f>IF(BC88="","",VLOOKUP(BC88,'【記載例】（ユニット型）シフト記号表'!$C$5:$Y$46,23,FALSE))</f>
        <v/>
      </c>
      <c r="BD90" s="184" t="str">
        <f>IF(BD88="","",VLOOKUP(BD88,'【記載例】（ユニット型）シフト記号表'!$C$5:$Y$46,23,FALSE))</f>
        <v/>
      </c>
      <c r="BE90" s="186" t="str">
        <f>IF(BE88="","",VLOOKUP(BE88,'【記載例】（ユニット型）シフト記号表'!$C$5:$Y$46,23,FALSE))</f>
        <v/>
      </c>
      <c r="BF90" s="263">
        <f>IF($BI$3="計画",SUM(AA90:BB90),IF($BI$3="実績",SUM(AA90:BE90),""))</f>
        <v>41.999999999999993</v>
      </c>
      <c r="BG90" s="264"/>
      <c r="BH90" s="284">
        <f>IF($BI$3="計画",BF90/4,IF($BI$3="実績",(BF90/($BI$7/7)),""))</f>
        <v>10.499999999999998</v>
      </c>
      <c r="BI90" s="285"/>
      <c r="BJ90" s="243"/>
      <c r="BK90" s="244"/>
      <c r="BL90" s="244"/>
      <c r="BM90" s="244"/>
      <c r="BN90" s="245"/>
    </row>
    <row r="91" spans="2:66" ht="20.25" customHeight="1" x14ac:dyDescent="0.4">
      <c r="B91" s="60"/>
      <c r="C91" s="266" t="s">
        <v>199</v>
      </c>
      <c r="D91" s="268" t="s">
        <v>201</v>
      </c>
      <c r="E91" s="269"/>
      <c r="F91" s="270"/>
      <c r="G91" s="246"/>
      <c r="H91" s="247"/>
      <c r="I91" s="205"/>
      <c r="J91" s="206"/>
      <c r="K91" s="205"/>
      <c r="L91" s="206"/>
      <c r="M91" s="272"/>
      <c r="N91" s="273"/>
      <c r="O91" s="250"/>
      <c r="P91" s="251"/>
      <c r="Q91" s="251"/>
      <c r="R91" s="247"/>
      <c r="S91" s="274" t="s">
        <v>224</v>
      </c>
      <c r="T91" s="238"/>
      <c r="U91" s="275"/>
      <c r="V91" s="25" t="s">
        <v>18</v>
      </c>
      <c r="W91" s="32"/>
      <c r="X91" s="32"/>
      <c r="Y91" s="20"/>
      <c r="Z91" s="68"/>
      <c r="AA91" s="209" t="s">
        <v>54</v>
      </c>
      <c r="AB91" s="210" t="s">
        <v>54</v>
      </c>
      <c r="AC91" s="210" t="s">
        <v>44</v>
      </c>
      <c r="AD91" s="210" t="s">
        <v>44</v>
      </c>
      <c r="AE91" s="210" t="s">
        <v>65</v>
      </c>
      <c r="AF91" s="210" t="s">
        <v>44</v>
      </c>
      <c r="AG91" s="211" t="s">
        <v>51</v>
      </c>
      <c r="AH91" s="209" t="s">
        <v>51</v>
      </c>
      <c r="AI91" s="210" t="s">
        <v>44</v>
      </c>
      <c r="AJ91" s="210" t="s">
        <v>54</v>
      </c>
      <c r="AK91" s="210" t="s">
        <v>54</v>
      </c>
      <c r="AL91" s="210" t="s">
        <v>44</v>
      </c>
      <c r="AM91" s="210" t="s">
        <v>65</v>
      </c>
      <c r="AN91" s="211" t="s">
        <v>44</v>
      </c>
      <c r="AO91" s="209" t="s">
        <v>51</v>
      </c>
      <c r="AP91" s="210" t="s">
        <v>51</v>
      </c>
      <c r="AQ91" s="210" t="s">
        <v>44</v>
      </c>
      <c r="AR91" s="210" t="s">
        <v>54</v>
      </c>
      <c r="AS91" s="210" t="s">
        <v>44</v>
      </c>
      <c r="AT91" s="210" t="s">
        <v>44</v>
      </c>
      <c r="AU91" s="211" t="s">
        <v>65</v>
      </c>
      <c r="AV91" s="209" t="s">
        <v>44</v>
      </c>
      <c r="AW91" s="210" t="s">
        <v>51</v>
      </c>
      <c r="AX91" s="210" t="s">
        <v>51</v>
      </c>
      <c r="AY91" s="210" t="s">
        <v>44</v>
      </c>
      <c r="AZ91" s="210" t="s">
        <v>51</v>
      </c>
      <c r="BA91" s="210" t="s">
        <v>54</v>
      </c>
      <c r="BB91" s="211" t="s">
        <v>54</v>
      </c>
      <c r="BC91" s="209"/>
      <c r="BD91" s="210"/>
      <c r="BE91" s="212"/>
      <c r="BF91" s="280"/>
      <c r="BG91" s="281"/>
      <c r="BH91" s="282"/>
      <c r="BI91" s="283"/>
      <c r="BJ91" s="237"/>
      <c r="BK91" s="238"/>
      <c r="BL91" s="238"/>
      <c r="BM91" s="238"/>
      <c r="BN91" s="239"/>
    </row>
    <row r="92" spans="2:66" ht="20.25" customHeight="1" x14ac:dyDescent="0.4">
      <c r="B92" s="58">
        <f>B89+1</f>
        <v>25</v>
      </c>
      <c r="C92" s="267"/>
      <c r="D92" s="271"/>
      <c r="E92" s="269"/>
      <c r="F92" s="270"/>
      <c r="G92" s="246" t="s">
        <v>138</v>
      </c>
      <c r="H92" s="247"/>
      <c r="I92" s="205"/>
      <c r="J92" s="206"/>
      <c r="K92" s="205"/>
      <c r="L92" s="206"/>
      <c r="M92" s="248" t="s">
        <v>112</v>
      </c>
      <c r="N92" s="249"/>
      <c r="O92" s="250" t="s">
        <v>19</v>
      </c>
      <c r="P92" s="251"/>
      <c r="Q92" s="251"/>
      <c r="R92" s="247"/>
      <c r="S92" s="276"/>
      <c r="T92" s="241"/>
      <c r="U92" s="277"/>
      <c r="V92" s="27" t="s">
        <v>84</v>
      </c>
      <c r="W92" s="28"/>
      <c r="X92" s="28"/>
      <c r="Y92" s="23"/>
      <c r="Z92" s="63"/>
      <c r="AA92" s="179">
        <f>IF(AA91="","",VLOOKUP(AA91,'【記載例】（ユニット型）シフト記号表'!$C$5:$W$46,21,FALSE))</f>
        <v>5.0000000000000009</v>
      </c>
      <c r="AB92" s="180">
        <f>IF(AB91="","",VLOOKUP(AB91,'【記載例】（ユニット型）シフト記号表'!$C$5:$W$46,21,FALSE))</f>
        <v>5.0000000000000009</v>
      </c>
      <c r="AC92" s="180" t="str">
        <f>IF(AC91="","",VLOOKUP(AC91,'【記載例】（ユニット型）シフト記号表'!$C$5:$W$46,21,FALSE))</f>
        <v>-</v>
      </c>
      <c r="AD92" s="180" t="str">
        <f>IF(AD91="","",VLOOKUP(AD91,'【記載例】（ユニット型）シフト記号表'!$C$5:$W$46,21,FALSE))</f>
        <v>-</v>
      </c>
      <c r="AE92" s="180">
        <f>IF(AE91="","",VLOOKUP(AE91,'【記載例】（ユニット型）シフト記号表'!$C$5:$W$46,21,FALSE))</f>
        <v>2</v>
      </c>
      <c r="AF92" s="180" t="str">
        <f>IF(AF91="","",VLOOKUP(AF91,'【記載例】（ユニット型）シフト記号表'!$C$5:$W$46,21,FALSE))</f>
        <v>-</v>
      </c>
      <c r="AG92" s="181">
        <f>IF(AG91="","",VLOOKUP(AG91,'【記載例】（ユニット型）シフト記号表'!$C$5:$W$46,21,FALSE))</f>
        <v>5.9999999999999991</v>
      </c>
      <c r="AH92" s="179">
        <f>IF(AH91="","",VLOOKUP(AH91,'【記載例】（ユニット型）シフト記号表'!$C$5:$W$46,21,FALSE))</f>
        <v>5.9999999999999991</v>
      </c>
      <c r="AI92" s="180" t="str">
        <f>IF(AI91="","",VLOOKUP(AI91,'【記載例】（ユニット型）シフト記号表'!$C$5:$W$46,21,FALSE))</f>
        <v>-</v>
      </c>
      <c r="AJ92" s="180">
        <f>IF(AJ91="","",VLOOKUP(AJ91,'【記載例】（ユニット型）シフト記号表'!$C$5:$W$46,21,FALSE))</f>
        <v>5.0000000000000009</v>
      </c>
      <c r="AK92" s="180">
        <f>IF(AK91="","",VLOOKUP(AK91,'【記載例】（ユニット型）シフト記号表'!$C$5:$W$46,21,FALSE))</f>
        <v>5.0000000000000009</v>
      </c>
      <c r="AL92" s="180" t="str">
        <f>IF(AL91="","",VLOOKUP(AL91,'【記載例】（ユニット型）シフト記号表'!$C$5:$W$46,21,FALSE))</f>
        <v>-</v>
      </c>
      <c r="AM92" s="180">
        <f>IF(AM91="","",VLOOKUP(AM91,'【記載例】（ユニット型）シフト記号表'!$C$5:$W$46,21,FALSE))</f>
        <v>2</v>
      </c>
      <c r="AN92" s="181" t="str">
        <f>IF(AN91="","",VLOOKUP(AN91,'【記載例】（ユニット型）シフト記号表'!$C$5:$W$46,21,FALSE))</f>
        <v>-</v>
      </c>
      <c r="AO92" s="179">
        <f>IF(AO91="","",VLOOKUP(AO91,'【記載例】（ユニット型）シフト記号表'!$C$5:$W$46,21,FALSE))</f>
        <v>5.9999999999999991</v>
      </c>
      <c r="AP92" s="180">
        <f>IF(AP91="","",VLOOKUP(AP91,'【記載例】（ユニット型）シフト記号表'!$C$5:$W$46,21,FALSE))</f>
        <v>5.9999999999999991</v>
      </c>
      <c r="AQ92" s="180" t="str">
        <f>IF(AQ91="","",VLOOKUP(AQ91,'【記載例】（ユニット型）シフト記号表'!$C$5:$W$46,21,FALSE))</f>
        <v>-</v>
      </c>
      <c r="AR92" s="180">
        <f>IF(AR91="","",VLOOKUP(AR91,'【記載例】（ユニット型）シフト記号表'!$C$5:$W$46,21,FALSE))</f>
        <v>5.0000000000000009</v>
      </c>
      <c r="AS92" s="180" t="str">
        <f>IF(AS91="","",VLOOKUP(AS91,'【記載例】（ユニット型）シフト記号表'!$C$5:$W$46,21,FALSE))</f>
        <v>-</v>
      </c>
      <c r="AT92" s="180" t="str">
        <f>IF(AT91="","",VLOOKUP(AT91,'【記載例】（ユニット型）シフト記号表'!$C$5:$W$46,21,FALSE))</f>
        <v>-</v>
      </c>
      <c r="AU92" s="181">
        <f>IF(AU91="","",VLOOKUP(AU91,'【記載例】（ユニット型）シフト記号表'!$C$5:$W$46,21,FALSE))</f>
        <v>2</v>
      </c>
      <c r="AV92" s="179" t="str">
        <f>IF(AV91="","",VLOOKUP(AV91,'【記載例】（ユニット型）シフト記号表'!$C$5:$W$46,21,FALSE))</f>
        <v>-</v>
      </c>
      <c r="AW92" s="180">
        <f>IF(AW91="","",VLOOKUP(AW91,'【記載例】（ユニット型）シフト記号表'!$C$5:$W$46,21,FALSE))</f>
        <v>5.9999999999999991</v>
      </c>
      <c r="AX92" s="180">
        <f>IF(AX91="","",VLOOKUP(AX91,'【記載例】（ユニット型）シフト記号表'!$C$5:$W$46,21,FALSE))</f>
        <v>5.9999999999999991</v>
      </c>
      <c r="AY92" s="180" t="str">
        <f>IF(AY91="","",VLOOKUP(AY91,'【記載例】（ユニット型）シフト記号表'!$C$5:$W$46,21,FALSE))</f>
        <v>-</v>
      </c>
      <c r="AZ92" s="180">
        <f>IF(AZ91="","",VLOOKUP(AZ91,'【記載例】（ユニット型）シフト記号表'!$C$5:$W$46,21,FALSE))</f>
        <v>5.9999999999999991</v>
      </c>
      <c r="BA92" s="180">
        <f>IF(BA91="","",VLOOKUP(BA91,'【記載例】（ユニット型）シフト記号表'!$C$5:$W$46,21,FALSE))</f>
        <v>5.0000000000000009</v>
      </c>
      <c r="BB92" s="181">
        <f>IF(BB91="","",VLOOKUP(BB91,'【記載例】（ユニット型）シフト記号表'!$C$5:$W$46,21,FALSE))</f>
        <v>5.0000000000000009</v>
      </c>
      <c r="BC92" s="179" t="str">
        <f>IF(BC91="","",VLOOKUP(BC91,'【記載例】（ユニット型）シフト記号表'!$C$5:$W$46,21,FALSE))</f>
        <v/>
      </c>
      <c r="BD92" s="180" t="str">
        <f>IF(BD91="","",VLOOKUP(BD91,'【記載例】（ユニット型）シフト記号表'!$C$5:$W$46,21,FALSE))</f>
        <v/>
      </c>
      <c r="BE92" s="182" t="str">
        <f>IF(BE91="","",VLOOKUP(BE91,'【記載例】（ユニット型）シフト記号表'!$C$5:$W$46,21,FALSE))</f>
        <v/>
      </c>
      <c r="BF92" s="252">
        <f>IF($BI$3="計画",SUM(AA92:BB92),IF($BI$3="実績",SUM(AA92:BE92),""))</f>
        <v>83</v>
      </c>
      <c r="BG92" s="253"/>
      <c r="BH92" s="254">
        <f>IF($BI$3="計画",BF92/4,IF($BI$3="実績",(BF92/($BI$7/7)),""))</f>
        <v>20.75</v>
      </c>
      <c r="BI92" s="255"/>
      <c r="BJ92" s="240"/>
      <c r="BK92" s="241"/>
      <c r="BL92" s="241"/>
      <c r="BM92" s="241"/>
      <c r="BN92" s="242"/>
    </row>
    <row r="93" spans="2:66" ht="20.25" customHeight="1" x14ac:dyDescent="0.4">
      <c r="B93" s="59"/>
      <c r="C93" s="267"/>
      <c r="D93" s="271"/>
      <c r="E93" s="269"/>
      <c r="F93" s="270"/>
      <c r="G93" s="256"/>
      <c r="H93" s="257"/>
      <c r="I93" s="265" t="str">
        <f>G92</f>
        <v>介護職員</v>
      </c>
      <c r="J93" s="257"/>
      <c r="K93" s="265" t="str">
        <f>M92</f>
        <v>A</v>
      </c>
      <c r="L93" s="257"/>
      <c r="M93" s="258"/>
      <c r="N93" s="259"/>
      <c r="O93" s="260"/>
      <c r="P93" s="261"/>
      <c r="Q93" s="261"/>
      <c r="R93" s="262"/>
      <c r="S93" s="278"/>
      <c r="T93" s="244"/>
      <c r="U93" s="279"/>
      <c r="V93" s="29" t="s">
        <v>129</v>
      </c>
      <c r="W93" s="52"/>
      <c r="X93" s="52"/>
      <c r="Y93" s="53"/>
      <c r="Z93" s="69"/>
      <c r="AA93" s="183">
        <f>IF(AA91="","",VLOOKUP(AA91,'【記載例】（ユニット型）シフト記号表'!$C$5:$Y$46,23,FALSE))</f>
        <v>2.9999999999999991</v>
      </c>
      <c r="AB93" s="184">
        <f>IF(AB91="","",VLOOKUP(AB91,'【記載例】（ユニット型）シフト記号表'!$C$5:$Y$46,23,FALSE))</f>
        <v>2.9999999999999991</v>
      </c>
      <c r="AC93" s="184" t="str">
        <f>IF(AC91="","",VLOOKUP(AC91,'【記載例】（ユニット型）シフト記号表'!$C$5:$Y$46,23,FALSE))</f>
        <v>-</v>
      </c>
      <c r="AD93" s="184" t="str">
        <f>IF(AD91="","",VLOOKUP(AD91,'【記載例】（ユニット型）シフト記号表'!$C$5:$Y$46,23,FALSE))</f>
        <v>-</v>
      </c>
      <c r="AE93" s="184">
        <f>IF(AE91="","",VLOOKUP(AE91,'【記載例】（ユニット型）シフト記号表'!$C$5:$Y$46,23,FALSE))</f>
        <v>14</v>
      </c>
      <c r="AF93" s="184" t="str">
        <f>IF(AF91="","",VLOOKUP(AF91,'【記載例】（ユニット型）シフト記号表'!$C$5:$Y$46,23,FALSE))</f>
        <v>-</v>
      </c>
      <c r="AG93" s="185">
        <f>IF(AG91="","",VLOOKUP(AG91,'【記載例】（ユニット型）シフト記号表'!$C$5:$Y$46,23,FALSE))</f>
        <v>1.9999999999999991</v>
      </c>
      <c r="AH93" s="183">
        <f>IF(AH91="","",VLOOKUP(AH91,'【記載例】（ユニット型）シフト記号表'!$C$5:$Y$46,23,FALSE))</f>
        <v>1.9999999999999991</v>
      </c>
      <c r="AI93" s="184" t="str">
        <f>IF(AI91="","",VLOOKUP(AI91,'【記載例】（ユニット型）シフト記号表'!$C$5:$Y$46,23,FALSE))</f>
        <v>-</v>
      </c>
      <c r="AJ93" s="184">
        <f>IF(AJ91="","",VLOOKUP(AJ91,'【記載例】（ユニット型）シフト記号表'!$C$5:$Y$46,23,FALSE))</f>
        <v>2.9999999999999991</v>
      </c>
      <c r="AK93" s="184">
        <f>IF(AK91="","",VLOOKUP(AK91,'【記載例】（ユニット型）シフト記号表'!$C$5:$Y$46,23,FALSE))</f>
        <v>2.9999999999999991</v>
      </c>
      <c r="AL93" s="184" t="str">
        <f>IF(AL91="","",VLOOKUP(AL91,'【記載例】（ユニット型）シフト記号表'!$C$5:$Y$46,23,FALSE))</f>
        <v>-</v>
      </c>
      <c r="AM93" s="184">
        <f>IF(AM91="","",VLOOKUP(AM91,'【記載例】（ユニット型）シフト記号表'!$C$5:$Y$46,23,FALSE))</f>
        <v>14</v>
      </c>
      <c r="AN93" s="185" t="str">
        <f>IF(AN91="","",VLOOKUP(AN91,'【記載例】（ユニット型）シフト記号表'!$C$5:$Y$46,23,FALSE))</f>
        <v>-</v>
      </c>
      <c r="AO93" s="183">
        <f>IF(AO91="","",VLOOKUP(AO91,'【記載例】（ユニット型）シフト記号表'!$C$5:$Y$46,23,FALSE))</f>
        <v>1.9999999999999991</v>
      </c>
      <c r="AP93" s="184">
        <f>IF(AP91="","",VLOOKUP(AP91,'【記載例】（ユニット型）シフト記号表'!$C$5:$Y$46,23,FALSE))</f>
        <v>1.9999999999999991</v>
      </c>
      <c r="AQ93" s="184" t="str">
        <f>IF(AQ91="","",VLOOKUP(AQ91,'【記載例】（ユニット型）シフト記号表'!$C$5:$Y$46,23,FALSE))</f>
        <v>-</v>
      </c>
      <c r="AR93" s="184">
        <f>IF(AR91="","",VLOOKUP(AR91,'【記載例】（ユニット型）シフト記号表'!$C$5:$Y$46,23,FALSE))</f>
        <v>2.9999999999999991</v>
      </c>
      <c r="AS93" s="184" t="str">
        <f>IF(AS91="","",VLOOKUP(AS91,'【記載例】（ユニット型）シフト記号表'!$C$5:$Y$46,23,FALSE))</f>
        <v>-</v>
      </c>
      <c r="AT93" s="184" t="str">
        <f>IF(AT91="","",VLOOKUP(AT91,'【記載例】（ユニット型）シフト記号表'!$C$5:$Y$46,23,FALSE))</f>
        <v>-</v>
      </c>
      <c r="AU93" s="185">
        <f>IF(AU91="","",VLOOKUP(AU91,'【記載例】（ユニット型）シフト記号表'!$C$5:$Y$46,23,FALSE))</f>
        <v>14</v>
      </c>
      <c r="AV93" s="183" t="str">
        <f>IF(AV91="","",VLOOKUP(AV91,'【記載例】（ユニット型）シフト記号表'!$C$5:$Y$46,23,FALSE))</f>
        <v>-</v>
      </c>
      <c r="AW93" s="184">
        <f>IF(AW91="","",VLOOKUP(AW91,'【記載例】（ユニット型）シフト記号表'!$C$5:$Y$46,23,FALSE))</f>
        <v>1.9999999999999991</v>
      </c>
      <c r="AX93" s="184">
        <f>IF(AX91="","",VLOOKUP(AX91,'【記載例】（ユニット型）シフト記号表'!$C$5:$Y$46,23,FALSE))</f>
        <v>1.9999999999999991</v>
      </c>
      <c r="AY93" s="184" t="str">
        <f>IF(AY91="","",VLOOKUP(AY91,'【記載例】（ユニット型）シフト記号表'!$C$5:$Y$46,23,FALSE))</f>
        <v>-</v>
      </c>
      <c r="AZ93" s="184">
        <f>IF(AZ91="","",VLOOKUP(AZ91,'【記載例】（ユニット型）シフト記号表'!$C$5:$Y$46,23,FALSE))</f>
        <v>1.9999999999999991</v>
      </c>
      <c r="BA93" s="184">
        <f>IF(BA91="","",VLOOKUP(BA91,'【記載例】（ユニット型）シフト記号表'!$C$5:$Y$46,23,FALSE))</f>
        <v>2.9999999999999991</v>
      </c>
      <c r="BB93" s="185">
        <f>IF(BB91="","",VLOOKUP(BB91,'【記載例】（ユニット型）シフト記号表'!$C$5:$Y$46,23,FALSE))</f>
        <v>2.9999999999999991</v>
      </c>
      <c r="BC93" s="183" t="str">
        <f>IF(BC91="","",VLOOKUP(BC91,'【記載例】（ユニット型）シフト記号表'!$C$5:$Y$46,23,FALSE))</f>
        <v/>
      </c>
      <c r="BD93" s="184" t="str">
        <f>IF(BD91="","",VLOOKUP(BD91,'【記載例】（ユニット型）シフト記号表'!$C$5:$Y$46,23,FALSE))</f>
        <v/>
      </c>
      <c r="BE93" s="186" t="str">
        <f>IF(BE91="","",VLOOKUP(BE91,'【記載例】（ユニット型）シフト記号表'!$C$5:$Y$46,23,FALSE))</f>
        <v/>
      </c>
      <c r="BF93" s="263">
        <f>IF($BI$3="計画",SUM(AA93:BB93),IF($BI$3="実績",SUM(AA93:BE93),""))</f>
        <v>77</v>
      </c>
      <c r="BG93" s="264"/>
      <c r="BH93" s="284">
        <f>IF($BI$3="計画",BF93/4,IF($BI$3="実績",(BF93/($BI$7/7)),""))</f>
        <v>19.25</v>
      </c>
      <c r="BI93" s="285"/>
      <c r="BJ93" s="243"/>
      <c r="BK93" s="244"/>
      <c r="BL93" s="244"/>
      <c r="BM93" s="244"/>
      <c r="BN93" s="245"/>
    </row>
    <row r="94" spans="2:66" ht="20.25" customHeight="1" x14ac:dyDescent="0.4">
      <c r="B94" s="60"/>
      <c r="C94" s="266"/>
      <c r="D94" s="268" t="s">
        <v>201</v>
      </c>
      <c r="E94" s="269"/>
      <c r="F94" s="270"/>
      <c r="G94" s="246"/>
      <c r="H94" s="247"/>
      <c r="I94" s="205"/>
      <c r="J94" s="206"/>
      <c r="K94" s="205"/>
      <c r="L94" s="206"/>
      <c r="M94" s="272"/>
      <c r="N94" s="273"/>
      <c r="O94" s="250"/>
      <c r="P94" s="251"/>
      <c r="Q94" s="251"/>
      <c r="R94" s="247"/>
      <c r="S94" s="274" t="s">
        <v>225</v>
      </c>
      <c r="T94" s="238"/>
      <c r="U94" s="275"/>
      <c r="V94" s="25" t="s">
        <v>18</v>
      </c>
      <c r="W94" s="32"/>
      <c r="X94" s="32"/>
      <c r="Y94" s="20"/>
      <c r="Z94" s="68"/>
      <c r="AA94" s="209" t="s">
        <v>44</v>
      </c>
      <c r="AB94" s="210" t="s">
        <v>51</v>
      </c>
      <c r="AC94" s="210" t="s">
        <v>54</v>
      </c>
      <c r="AD94" s="210" t="s">
        <v>54</v>
      </c>
      <c r="AE94" s="210" t="s">
        <v>44</v>
      </c>
      <c r="AF94" s="210" t="s">
        <v>65</v>
      </c>
      <c r="AG94" s="211" t="s">
        <v>44</v>
      </c>
      <c r="AH94" s="209" t="s">
        <v>54</v>
      </c>
      <c r="AI94" s="210" t="s">
        <v>44</v>
      </c>
      <c r="AJ94" s="210" t="s">
        <v>54</v>
      </c>
      <c r="AK94" s="210" t="s">
        <v>54</v>
      </c>
      <c r="AL94" s="210" t="s">
        <v>44</v>
      </c>
      <c r="AM94" s="210" t="s">
        <v>44</v>
      </c>
      <c r="AN94" s="211" t="s">
        <v>65</v>
      </c>
      <c r="AO94" s="209" t="s">
        <v>44</v>
      </c>
      <c r="AP94" s="210" t="s">
        <v>54</v>
      </c>
      <c r="AQ94" s="210" t="s">
        <v>54</v>
      </c>
      <c r="AR94" s="210" t="s">
        <v>54</v>
      </c>
      <c r="AS94" s="210" t="s">
        <v>51</v>
      </c>
      <c r="AT94" s="210" t="s">
        <v>51</v>
      </c>
      <c r="AU94" s="211" t="s">
        <v>44</v>
      </c>
      <c r="AV94" s="209" t="s">
        <v>65</v>
      </c>
      <c r="AW94" s="210" t="s">
        <v>44</v>
      </c>
      <c r="AX94" s="210" t="s">
        <v>51</v>
      </c>
      <c r="AY94" s="210" t="s">
        <v>54</v>
      </c>
      <c r="AZ94" s="210" t="s">
        <v>44</v>
      </c>
      <c r="BA94" s="210" t="s">
        <v>44</v>
      </c>
      <c r="BB94" s="211" t="s">
        <v>51</v>
      </c>
      <c r="BC94" s="209"/>
      <c r="BD94" s="210"/>
      <c r="BE94" s="212"/>
      <c r="BF94" s="280"/>
      <c r="BG94" s="281"/>
      <c r="BH94" s="282"/>
      <c r="BI94" s="283"/>
      <c r="BJ94" s="237"/>
      <c r="BK94" s="238"/>
      <c r="BL94" s="238"/>
      <c r="BM94" s="238"/>
      <c r="BN94" s="239"/>
    </row>
    <row r="95" spans="2:66" ht="20.25" customHeight="1" x14ac:dyDescent="0.4">
      <c r="B95" s="58">
        <f>B92+1</f>
        <v>26</v>
      </c>
      <c r="C95" s="267"/>
      <c r="D95" s="271"/>
      <c r="E95" s="269"/>
      <c r="F95" s="270"/>
      <c r="G95" s="246" t="s">
        <v>138</v>
      </c>
      <c r="H95" s="247"/>
      <c r="I95" s="205"/>
      <c r="J95" s="206"/>
      <c r="K95" s="205"/>
      <c r="L95" s="206"/>
      <c r="M95" s="248" t="s">
        <v>112</v>
      </c>
      <c r="N95" s="249"/>
      <c r="O95" s="250" t="s">
        <v>113</v>
      </c>
      <c r="P95" s="251"/>
      <c r="Q95" s="251"/>
      <c r="R95" s="247"/>
      <c r="S95" s="276"/>
      <c r="T95" s="241"/>
      <c r="U95" s="277"/>
      <c r="V95" s="27" t="s">
        <v>84</v>
      </c>
      <c r="W95" s="28"/>
      <c r="X95" s="28"/>
      <c r="Y95" s="23"/>
      <c r="Z95" s="63"/>
      <c r="AA95" s="179" t="str">
        <f>IF(AA94="","",VLOOKUP(AA94,'【記載例】（ユニット型）シフト記号表'!$C$5:$W$46,21,FALSE))</f>
        <v>-</v>
      </c>
      <c r="AB95" s="180">
        <f>IF(AB94="","",VLOOKUP(AB94,'【記載例】（ユニット型）シフト記号表'!$C$5:$W$46,21,FALSE))</f>
        <v>5.9999999999999991</v>
      </c>
      <c r="AC95" s="180">
        <f>IF(AC94="","",VLOOKUP(AC94,'【記載例】（ユニット型）シフト記号表'!$C$5:$W$46,21,FALSE))</f>
        <v>5.0000000000000009</v>
      </c>
      <c r="AD95" s="180">
        <f>IF(AD94="","",VLOOKUP(AD94,'【記載例】（ユニット型）シフト記号表'!$C$5:$W$46,21,FALSE))</f>
        <v>5.0000000000000009</v>
      </c>
      <c r="AE95" s="180" t="str">
        <f>IF(AE94="","",VLOOKUP(AE94,'【記載例】（ユニット型）シフト記号表'!$C$5:$W$46,21,FALSE))</f>
        <v>-</v>
      </c>
      <c r="AF95" s="180">
        <f>IF(AF94="","",VLOOKUP(AF94,'【記載例】（ユニット型）シフト記号表'!$C$5:$W$46,21,FALSE))</f>
        <v>2</v>
      </c>
      <c r="AG95" s="181" t="str">
        <f>IF(AG94="","",VLOOKUP(AG94,'【記載例】（ユニット型）シフト記号表'!$C$5:$W$46,21,FALSE))</f>
        <v>-</v>
      </c>
      <c r="AH95" s="179">
        <f>IF(AH94="","",VLOOKUP(AH94,'【記載例】（ユニット型）シフト記号表'!$C$5:$W$46,21,FALSE))</f>
        <v>5.0000000000000009</v>
      </c>
      <c r="AI95" s="180" t="str">
        <f>IF(AI94="","",VLOOKUP(AI94,'【記載例】（ユニット型）シフト記号表'!$C$5:$W$46,21,FALSE))</f>
        <v>-</v>
      </c>
      <c r="AJ95" s="180">
        <f>IF(AJ94="","",VLOOKUP(AJ94,'【記載例】（ユニット型）シフト記号表'!$C$5:$W$46,21,FALSE))</f>
        <v>5.0000000000000009</v>
      </c>
      <c r="AK95" s="180">
        <f>IF(AK94="","",VLOOKUP(AK94,'【記載例】（ユニット型）シフト記号表'!$C$5:$W$46,21,FALSE))</f>
        <v>5.0000000000000009</v>
      </c>
      <c r="AL95" s="180" t="str">
        <f>IF(AL94="","",VLOOKUP(AL94,'【記載例】（ユニット型）シフト記号表'!$C$5:$W$46,21,FALSE))</f>
        <v>-</v>
      </c>
      <c r="AM95" s="180" t="str">
        <f>IF(AM94="","",VLOOKUP(AM94,'【記載例】（ユニット型）シフト記号表'!$C$5:$W$46,21,FALSE))</f>
        <v>-</v>
      </c>
      <c r="AN95" s="181">
        <f>IF(AN94="","",VLOOKUP(AN94,'【記載例】（ユニット型）シフト記号表'!$C$5:$W$46,21,FALSE))</f>
        <v>2</v>
      </c>
      <c r="AO95" s="179" t="str">
        <f>IF(AO94="","",VLOOKUP(AO94,'【記載例】（ユニット型）シフト記号表'!$C$5:$W$46,21,FALSE))</f>
        <v>-</v>
      </c>
      <c r="AP95" s="180">
        <f>IF(AP94="","",VLOOKUP(AP94,'【記載例】（ユニット型）シフト記号表'!$C$5:$W$46,21,FALSE))</f>
        <v>5.0000000000000009</v>
      </c>
      <c r="AQ95" s="180">
        <f>IF(AQ94="","",VLOOKUP(AQ94,'【記載例】（ユニット型）シフト記号表'!$C$5:$W$46,21,FALSE))</f>
        <v>5.0000000000000009</v>
      </c>
      <c r="AR95" s="180">
        <f>IF(AR94="","",VLOOKUP(AR94,'【記載例】（ユニット型）シフト記号表'!$C$5:$W$46,21,FALSE))</f>
        <v>5.0000000000000009</v>
      </c>
      <c r="AS95" s="180">
        <f>IF(AS94="","",VLOOKUP(AS94,'【記載例】（ユニット型）シフト記号表'!$C$5:$W$46,21,FALSE))</f>
        <v>5.9999999999999991</v>
      </c>
      <c r="AT95" s="180">
        <f>IF(AT94="","",VLOOKUP(AT94,'【記載例】（ユニット型）シフト記号表'!$C$5:$W$46,21,FALSE))</f>
        <v>5.9999999999999991</v>
      </c>
      <c r="AU95" s="181" t="str">
        <f>IF(AU94="","",VLOOKUP(AU94,'【記載例】（ユニット型）シフト記号表'!$C$5:$W$46,21,FALSE))</f>
        <v>-</v>
      </c>
      <c r="AV95" s="179">
        <f>IF(AV94="","",VLOOKUP(AV94,'【記載例】（ユニット型）シフト記号表'!$C$5:$W$46,21,FALSE))</f>
        <v>2</v>
      </c>
      <c r="AW95" s="180" t="str">
        <f>IF(AW94="","",VLOOKUP(AW94,'【記載例】（ユニット型）シフト記号表'!$C$5:$W$46,21,FALSE))</f>
        <v>-</v>
      </c>
      <c r="AX95" s="180">
        <f>IF(AX94="","",VLOOKUP(AX94,'【記載例】（ユニット型）シフト記号表'!$C$5:$W$46,21,FALSE))</f>
        <v>5.9999999999999991</v>
      </c>
      <c r="AY95" s="180">
        <f>IF(AY94="","",VLOOKUP(AY94,'【記載例】（ユニット型）シフト記号表'!$C$5:$W$46,21,FALSE))</f>
        <v>5.0000000000000009</v>
      </c>
      <c r="AZ95" s="180" t="str">
        <f>IF(AZ94="","",VLOOKUP(AZ94,'【記載例】（ユニット型）シフト記号表'!$C$5:$W$46,21,FALSE))</f>
        <v>-</v>
      </c>
      <c r="BA95" s="180" t="str">
        <f>IF(BA94="","",VLOOKUP(BA94,'【記載例】（ユニット型）シフト記号表'!$C$5:$W$46,21,FALSE))</f>
        <v>-</v>
      </c>
      <c r="BB95" s="181">
        <f>IF(BB94="","",VLOOKUP(BB94,'【記載例】（ユニット型）シフト記号表'!$C$5:$W$46,21,FALSE))</f>
        <v>5.9999999999999991</v>
      </c>
      <c r="BC95" s="179" t="str">
        <f>IF(BC94="","",VLOOKUP(BC94,'【記載例】（ユニット型）シフト記号表'!$C$5:$W$46,21,FALSE))</f>
        <v/>
      </c>
      <c r="BD95" s="180" t="str">
        <f>IF(BD94="","",VLOOKUP(BD94,'【記載例】（ユニット型）シフト記号表'!$C$5:$W$46,21,FALSE))</f>
        <v/>
      </c>
      <c r="BE95" s="182" t="str">
        <f>IF(BE94="","",VLOOKUP(BE94,'【記載例】（ユニット型）シフト記号表'!$C$5:$W$46,21,FALSE))</f>
        <v/>
      </c>
      <c r="BF95" s="252">
        <f>IF($BI$3="計画",SUM(AA95:BB95),IF($BI$3="実績",SUM(AA95:BE95),""))</f>
        <v>81</v>
      </c>
      <c r="BG95" s="253"/>
      <c r="BH95" s="254">
        <f>IF($BI$3="計画",BF95/4,IF($BI$3="実績",(BF95/($BI$7/7)),""))</f>
        <v>20.25</v>
      </c>
      <c r="BI95" s="255"/>
      <c r="BJ95" s="240"/>
      <c r="BK95" s="241"/>
      <c r="BL95" s="241"/>
      <c r="BM95" s="241"/>
      <c r="BN95" s="242"/>
    </row>
    <row r="96" spans="2:66" ht="20.25" customHeight="1" x14ac:dyDescent="0.4">
      <c r="B96" s="59"/>
      <c r="C96" s="267"/>
      <c r="D96" s="271"/>
      <c r="E96" s="269"/>
      <c r="F96" s="270"/>
      <c r="G96" s="256"/>
      <c r="H96" s="257"/>
      <c r="I96" s="265" t="str">
        <f>G95</f>
        <v>介護職員</v>
      </c>
      <c r="J96" s="257"/>
      <c r="K96" s="265" t="str">
        <f>M95</f>
        <v>A</v>
      </c>
      <c r="L96" s="257"/>
      <c r="M96" s="258"/>
      <c r="N96" s="259"/>
      <c r="O96" s="260"/>
      <c r="P96" s="261"/>
      <c r="Q96" s="261"/>
      <c r="R96" s="262"/>
      <c r="S96" s="278"/>
      <c r="T96" s="244"/>
      <c r="U96" s="279"/>
      <c r="V96" s="29" t="s">
        <v>129</v>
      </c>
      <c r="W96" s="52"/>
      <c r="X96" s="52"/>
      <c r="Y96" s="53"/>
      <c r="Z96" s="69"/>
      <c r="AA96" s="183" t="str">
        <f>IF(AA94="","",VLOOKUP(AA94,'【記載例】（ユニット型）シフト記号表'!$C$5:$Y$46,23,FALSE))</f>
        <v>-</v>
      </c>
      <c r="AB96" s="184">
        <f>IF(AB94="","",VLOOKUP(AB94,'【記載例】（ユニット型）シフト記号表'!$C$5:$Y$46,23,FALSE))</f>
        <v>1.9999999999999991</v>
      </c>
      <c r="AC96" s="184">
        <f>IF(AC94="","",VLOOKUP(AC94,'【記載例】（ユニット型）シフト記号表'!$C$5:$Y$46,23,FALSE))</f>
        <v>2.9999999999999991</v>
      </c>
      <c r="AD96" s="184">
        <f>IF(AD94="","",VLOOKUP(AD94,'【記載例】（ユニット型）シフト記号表'!$C$5:$Y$46,23,FALSE))</f>
        <v>2.9999999999999991</v>
      </c>
      <c r="AE96" s="184" t="str">
        <f>IF(AE94="","",VLOOKUP(AE94,'【記載例】（ユニット型）シフト記号表'!$C$5:$Y$46,23,FALSE))</f>
        <v>-</v>
      </c>
      <c r="AF96" s="184">
        <f>IF(AF94="","",VLOOKUP(AF94,'【記載例】（ユニット型）シフト記号表'!$C$5:$Y$46,23,FALSE))</f>
        <v>14</v>
      </c>
      <c r="AG96" s="185" t="str">
        <f>IF(AG94="","",VLOOKUP(AG94,'【記載例】（ユニット型）シフト記号表'!$C$5:$Y$46,23,FALSE))</f>
        <v>-</v>
      </c>
      <c r="AH96" s="183">
        <f>IF(AH94="","",VLOOKUP(AH94,'【記載例】（ユニット型）シフト記号表'!$C$5:$Y$46,23,FALSE))</f>
        <v>2.9999999999999991</v>
      </c>
      <c r="AI96" s="184" t="str">
        <f>IF(AI94="","",VLOOKUP(AI94,'【記載例】（ユニット型）シフト記号表'!$C$5:$Y$46,23,FALSE))</f>
        <v>-</v>
      </c>
      <c r="AJ96" s="184">
        <f>IF(AJ94="","",VLOOKUP(AJ94,'【記載例】（ユニット型）シフト記号表'!$C$5:$Y$46,23,FALSE))</f>
        <v>2.9999999999999991</v>
      </c>
      <c r="AK96" s="184">
        <f>IF(AK94="","",VLOOKUP(AK94,'【記載例】（ユニット型）シフト記号表'!$C$5:$Y$46,23,FALSE))</f>
        <v>2.9999999999999991</v>
      </c>
      <c r="AL96" s="184" t="str">
        <f>IF(AL94="","",VLOOKUP(AL94,'【記載例】（ユニット型）シフト記号表'!$C$5:$Y$46,23,FALSE))</f>
        <v>-</v>
      </c>
      <c r="AM96" s="184" t="str">
        <f>IF(AM94="","",VLOOKUP(AM94,'【記載例】（ユニット型）シフト記号表'!$C$5:$Y$46,23,FALSE))</f>
        <v>-</v>
      </c>
      <c r="AN96" s="185">
        <f>IF(AN94="","",VLOOKUP(AN94,'【記載例】（ユニット型）シフト記号表'!$C$5:$Y$46,23,FALSE))</f>
        <v>14</v>
      </c>
      <c r="AO96" s="183" t="str">
        <f>IF(AO94="","",VLOOKUP(AO94,'【記載例】（ユニット型）シフト記号表'!$C$5:$Y$46,23,FALSE))</f>
        <v>-</v>
      </c>
      <c r="AP96" s="184">
        <f>IF(AP94="","",VLOOKUP(AP94,'【記載例】（ユニット型）シフト記号表'!$C$5:$Y$46,23,FALSE))</f>
        <v>2.9999999999999991</v>
      </c>
      <c r="AQ96" s="184">
        <f>IF(AQ94="","",VLOOKUP(AQ94,'【記載例】（ユニット型）シフト記号表'!$C$5:$Y$46,23,FALSE))</f>
        <v>2.9999999999999991</v>
      </c>
      <c r="AR96" s="184">
        <f>IF(AR94="","",VLOOKUP(AR94,'【記載例】（ユニット型）シフト記号表'!$C$5:$Y$46,23,FALSE))</f>
        <v>2.9999999999999991</v>
      </c>
      <c r="AS96" s="184">
        <f>IF(AS94="","",VLOOKUP(AS94,'【記載例】（ユニット型）シフト記号表'!$C$5:$Y$46,23,FALSE))</f>
        <v>1.9999999999999991</v>
      </c>
      <c r="AT96" s="184">
        <f>IF(AT94="","",VLOOKUP(AT94,'【記載例】（ユニット型）シフト記号表'!$C$5:$Y$46,23,FALSE))</f>
        <v>1.9999999999999991</v>
      </c>
      <c r="AU96" s="185" t="str">
        <f>IF(AU94="","",VLOOKUP(AU94,'【記載例】（ユニット型）シフト記号表'!$C$5:$Y$46,23,FALSE))</f>
        <v>-</v>
      </c>
      <c r="AV96" s="183">
        <f>IF(AV94="","",VLOOKUP(AV94,'【記載例】（ユニット型）シフト記号表'!$C$5:$Y$46,23,FALSE))</f>
        <v>14</v>
      </c>
      <c r="AW96" s="184" t="str">
        <f>IF(AW94="","",VLOOKUP(AW94,'【記載例】（ユニット型）シフト記号表'!$C$5:$Y$46,23,FALSE))</f>
        <v>-</v>
      </c>
      <c r="AX96" s="184">
        <f>IF(AX94="","",VLOOKUP(AX94,'【記載例】（ユニット型）シフト記号表'!$C$5:$Y$46,23,FALSE))</f>
        <v>1.9999999999999991</v>
      </c>
      <c r="AY96" s="184">
        <f>IF(AY94="","",VLOOKUP(AY94,'【記載例】（ユニット型）シフト記号表'!$C$5:$Y$46,23,FALSE))</f>
        <v>2.9999999999999991</v>
      </c>
      <c r="AZ96" s="184" t="str">
        <f>IF(AZ94="","",VLOOKUP(AZ94,'【記載例】（ユニット型）シフト記号表'!$C$5:$Y$46,23,FALSE))</f>
        <v>-</v>
      </c>
      <c r="BA96" s="184" t="str">
        <f>IF(BA94="","",VLOOKUP(BA94,'【記載例】（ユニット型）シフト記号表'!$C$5:$Y$46,23,FALSE))</f>
        <v>-</v>
      </c>
      <c r="BB96" s="185">
        <f>IF(BB94="","",VLOOKUP(BB94,'【記載例】（ユニット型）シフト記号表'!$C$5:$Y$46,23,FALSE))</f>
        <v>1.9999999999999991</v>
      </c>
      <c r="BC96" s="183" t="str">
        <f>IF(BC94="","",VLOOKUP(BC94,'【記載例】（ユニット型）シフト記号表'!$C$5:$Y$46,23,FALSE))</f>
        <v/>
      </c>
      <c r="BD96" s="184" t="str">
        <f>IF(BD94="","",VLOOKUP(BD94,'【記載例】（ユニット型）シフト記号表'!$C$5:$Y$46,23,FALSE))</f>
        <v/>
      </c>
      <c r="BE96" s="186" t="str">
        <f>IF(BE94="","",VLOOKUP(BE94,'【記載例】（ユニット型）シフト記号表'!$C$5:$Y$46,23,FALSE))</f>
        <v/>
      </c>
      <c r="BF96" s="263">
        <f>IF($BI$3="計画",SUM(AA96:BB96),IF($BI$3="実績",SUM(AA96:BE96),""))</f>
        <v>79</v>
      </c>
      <c r="BG96" s="264"/>
      <c r="BH96" s="284">
        <f>IF($BI$3="計画",BF96/4,IF($BI$3="実績",(BF96/($BI$7/7)),""))</f>
        <v>19.75</v>
      </c>
      <c r="BI96" s="285"/>
      <c r="BJ96" s="243"/>
      <c r="BK96" s="244"/>
      <c r="BL96" s="244"/>
      <c r="BM96" s="244"/>
      <c r="BN96" s="245"/>
    </row>
    <row r="97" spans="2:66" ht="20.25" customHeight="1" x14ac:dyDescent="0.4">
      <c r="B97" s="60"/>
      <c r="C97" s="266"/>
      <c r="D97" s="268" t="s">
        <v>201</v>
      </c>
      <c r="E97" s="269"/>
      <c r="F97" s="270"/>
      <c r="G97" s="246"/>
      <c r="H97" s="247"/>
      <c r="I97" s="205"/>
      <c r="J97" s="206"/>
      <c r="K97" s="205"/>
      <c r="L97" s="206"/>
      <c r="M97" s="272"/>
      <c r="N97" s="273"/>
      <c r="O97" s="250"/>
      <c r="P97" s="251"/>
      <c r="Q97" s="251"/>
      <c r="R97" s="247"/>
      <c r="S97" s="274" t="s">
        <v>226</v>
      </c>
      <c r="T97" s="238"/>
      <c r="U97" s="275"/>
      <c r="V97" s="25" t="s">
        <v>18</v>
      </c>
      <c r="W97" s="32"/>
      <c r="X97" s="32"/>
      <c r="Y97" s="20"/>
      <c r="Z97" s="68"/>
      <c r="AA97" s="209" t="s">
        <v>51</v>
      </c>
      <c r="AB97" s="210" t="s">
        <v>44</v>
      </c>
      <c r="AC97" s="210" t="s">
        <v>51</v>
      </c>
      <c r="AD97" s="210" t="s">
        <v>44</v>
      </c>
      <c r="AE97" s="210" t="s">
        <v>54</v>
      </c>
      <c r="AF97" s="210" t="s">
        <v>44</v>
      </c>
      <c r="AG97" s="211" t="s">
        <v>65</v>
      </c>
      <c r="AH97" s="209" t="s">
        <v>44</v>
      </c>
      <c r="AI97" s="210" t="s">
        <v>54</v>
      </c>
      <c r="AJ97" s="210" t="s">
        <v>54</v>
      </c>
      <c r="AK97" s="210" t="s">
        <v>51</v>
      </c>
      <c r="AL97" s="210" t="s">
        <v>51</v>
      </c>
      <c r="AM97" s="210" t="s">
        <v>44</v>
      </c>
      <c r="AN97" s="211" t="s">
        <v>54</v>
      </c>
      <c r="AO97" s="209" t="s">
        <v>65</v>
      </c>
      <c r="AP97" s="210" t="s">
        <v>44</v>
      </c>
      <c r="AQ97" s="210" t="s">
        <v>51</v>
      </c>
      <c r="AR97" s="210" t="s">
        <v>44</v>
      </c>
      <c r="AS97" s="210" t="s">
        <v>54</v>
      </c>
      <c r="AT97" s="210" t="s">
        <v>54</v>
      </c>
      <c r="AU97" s="211" t="s">
        <v>44</v>
      </c>
      <c r="AV97" s="209" t="s">
        <v>44</v>
      </c>
      <c r="AW97" s="210" t="s">
        <v>65</v>
      </c>
      <c r="AX97" s="210" t="s">
        <v>44</v>
      </c>
      <c r="AY97" s="210" t="s">
        <v>51</v>
      </c>
      <c r="AZ97" s="210" t="s">
        <v>54</v>
      </c>
      <c r="BA97" s="210" t="s">
        <v>54</v>
      </c>
      <c r="BB97" s="211" t="s">
        <v>44</v>
      </c>
      <c r="BC97" s="209"/>
      <c r="BD97" s="210"/>
      <c r="BE97" s="212"/>
      <c r="BF97" s="280"/>
      <c r="BG97" s="281"/>
      <c r="BH97" s="282"/>
      <c r="BI97" s="283"/>
      <c r="BJ97" s="237"/>
      <c r="BK97" s="238"/>
      <c r="BL97" s="238"/>
      <c r="BM97" s="238"/>
      <c r="BN97" s="239"/>
    </row>
    <row r="98" spans="2:66" ht="20.25" customHeight="1" x14ac:dyDescent="0.4">
      <c r="B98" s="58">
        <f>B95+1</f>
        <v>27</v>
      </c>
      <c r="C98" s="267"/>
      <c r="D98" s="271"/>
      <c r="E98" s="269"/>
      <c r="F98" s="270"/>
      <c r="G98" s="246" t="s">
        <v>138</v>
      </c>
      <c r="H98" s="247"/>
      <c r="I98" s="205"/>
      <c r="J98" s="206"/>
      <c r="K98" s="205"/>
      <c r="L98" s="206"/>
      <c r="M98" s="248" t="s">
        <v>112</v>
      </c>
      <c r="N98" s="249"/>
      <c r="O98" s="250" t="s">
        <v>113</v>
      </c>
      <c r="P98" s="251"/>
      <c r="Q98" s="251"/>
      <c r="R98" s="247"/>
      <c r="S98" s="276"/>
      <c r="T98" s="241"/>
      <c r="U98" s="277"/>
      <c r="V98" s="27" t="s">
        <v>84</v>
      </c>
      <c r="W98" s="28"/>
      <c r="X98" s="28"/>
      <c r="Y98" s="23"/>
      <c r="Z98" s="63"/>
      <c r="AA98" s="179">
        <f>IF(AA97="","",VLOOKUP(AA97,'【記載例】（ユニット型）シフト記号表'!$C$5:$W$46,21,FALSE))</f>
        <v>5.9999999999999991</v>
      </c>
      <c r="AB98" s="180" t="str">
        <f>IF(AB97="","",VLOOKUP(AB97,'【記載例】（ユニット型）シフト記号表'!$C$5:$W$46,21,FALSE))</f>
        <v>-</v>
      </c>
      <c r="AC98" s="180">
        <f>IF(AC97="","",VLOOKUP(AC97,'【記載例】（ユニット型）シフト記号表'!$C$5:$W$46,21,FALSE))</f>
        <v>5.9999999999999991</v>
      </c>
      <c r="AD98" s="180" t="str">
        <f>IF(AD97="","",VLOOKUP(AD97,'【記載例】（ユニット型）シフト記号表'!$C$5:$W$46,21,FALSE))</f>
        <v>-</v>
      </c>
      <c r="AE98" s="180">
        <f>IF(AE97="","",VLOOKUP(AE97,'【記載例】（ユニット型）シフト記号表'!$C$5:$W$46,21,FALSE))</f>
        <v>5.0000000000000009</v>
      </c>
      <c r="AF98" s="180" t="str">
        <f>IF(AF97="","",VLOOKUP(AF97,'【記載例】（ユニット型）シフト記号表'!$C$5:$W$46,21,FALSE))</f>
        <v>-</v>
      </c>
      <c r="AG98" s="181">
        <f>IF(AG97="","",VLOOKUP(AG97,'【記載例】（ユニット型）シフト記号表'!$C$5:$W$46,21,FALSE))</f>
        <v>2</v>
      </c>
      <c r="AH98" s="179" t="str">
        <f>IF(AH97="","",VLOOKUP(AH97,'【記載例】（ユニット型）シフト記号表'!$C$5:$W$46,21,FALSE))</f>
        <v>-</v>
      </c>
      <c r="AI98" s="180">
        <f>IF(AI97="","",VLOOKUP(AI97,'【記載例】（ユニット型）シフト記号表'!$C$5:$W$46,21,FALSE))</f>
        <v>5.0000000000000009</v>
      </c>
      <c r="AJ98" s="180">
        <f>IF(AJ97="","",VLOOKUP(AJ97,'【記載例】（ユニット型）シフト記号表'!$C$5:$W$46,21,FALSE))</f>
        <v>5.0000000000000009</v>
      </c>
      <c r="AK98" s="180">
        <f>IF(AK97="","",VLOOKUP(AK97,'【記載例】（ユニット型）シフト記号表'!$C$5:$W$46,21,FALSE))</f>
        <v>5.9999999999999991</v>
      </c>
      <c r="AL98" s="180">
        <f>IF(AL97="","",VLOOKUP(AL97,'【記載例】（ユニット型）シフト記号表'!$C$5:$W$46,21,FALSE))</f>
        <v>5.9999999999999991</v>
      </c>
      <c r="AM98" s="180" t="str">
        <f>IF(AM97="","",VLOOKUP(AM97,'【記載例】（ユニット型）シフト記号表'!$C$5:$W$46,21,FALSE))</f>
        <v>-</v>
      </c>
      <c r="AN98" s="181">
        <f>IF(AN97="","",VLOOKUP(AN97,'【記載例】（ユニット型）シフト記号表'!$C$5:$W$46,21,FALSE))</f>
        <v>5.0000000000000009</v>
      </c>
      <c r="AO98" s="179">
        <f>IF(AO97="","",VLOOKUP(AO97,'【記載例】（ユニット型）シフト記号表'!$C$5:$W$46,21,FALSE))</f>
        <v>2</v>
      </c>
      <c r="AP98" s="180" t="str">
        <f>IF(AP97="","",VLOOKUP(AP97,'【記載例】（ユニット型）シフト記号表'!$C$5:$W$46,21,FALSE))</f>
        <v>-</v>
      </c>
      <c r="AQ98" s="180">
        <f>IF(AQ97="","",VLOOKUP(AQ97,'【記載例】（ユニット型）シフト記号表'!$C$5:$W$46,21,FALSE))</f>
        <v>5.9999999999999991</v>
      </c>
      <c r="AR98" s="180" t="str">
        <f>IF(AR97="","",VLOOKUP(AR97,'【記載例】（ユニット型）シフト記号表'!$C$5:$W$46,21,FALSE))</f>
        <v>-</v>
      </c>
      <c r="AS98" s="180">
        <f>IF(AS97="","",VLOOKUP(AS97,'【記載例】（ユニット型）シフト記号表'!$C$5:$W$46,21,FALSE))</f>
        <v>5.0000000000000009</v>
      </c>
      <c r="AT98" s="180">
        <f>IF(AT97="","",VLOOKUP(AT97,'【記載例】（ユニット型）シフト記号表'!$C$5:$W$46,21,FALSE))</f>
        <v>5.0000000000000009</v>
      </c>
      <c r="AU98" s="181" t="str">
        <f>IF(AU97="","",VLOOKUP(AU97,'【記載例】（ユニット型）シフト記号表'!$C$5:$W$46,21,FALSE))</f>
        <v>-</v>
      </c>
      <c r="AV98" s="179" t="str">
        <f>IF(AV97="","",VLOOKUP(AV97,'【記載例】（ユニット型）シフト記号表'!$C$5:$W$46,21,FALSE))</f>
        <v>-</v>
      </c>
      <c r="AW98" s="180">
        <f>IF(AW97="","",VLOOKUP(AW97,'【記載例】（ユニット型）シフト記号表'!$C$5:$W$46,21,FALSE))</f>
        <v>2</v>
      </c>
      <c r="AX98" s="180" t="str">
        <f>IF(AX97="","",VLOOKUP(AX97,'【記載例】（ユニット型）シフト記号表'!$C$5:$W$46,21,FALSE))</f>
        <v>-</v>
      </c>
      <c r="AY98" s="180">
        <f>IF(AY97="","",VLOOKUP(AY97,'【記載例】（ユニット型）シフト記号表'!$C$5:$W$46,21,FALSE))</f>
        <v>5.9999999999999991</v>
      </c>
      <c r="AZ98" s="180">
        <f>IF(AZ97="","",VLOOKUP(AZ97,'【記載例】（ユニット型）シフト記号表'!$C$5:$W$46,21,FALSE))</f>
        <v>5.0000000000000009</v>
      </c>
      <c r="BA98" s="180">
        <f>IF(BA97="","",VLOOKUP(BA97,'【記載例】（ユニット型）シフト記号表'!$C$5:$W$46,21,FALSE))</f>
        <v>5.0000000000000009</v>
      </c>
      <c r="BB98" s="181" t="str">
        <f>IF(BB97="","",VLOOKUP(BB97,'【記載例】（ユニット型）シフト記号表'!$C$5:$W$46,21,FALSE))</f>
        <v>-</v>
      </c>
      <c r="BC98" s="179" t="str">
        <f>IF(BC97="","",VLOOKUP(BC97,'【記載例】（ユニット型）シフト記号表'!$C$5:$W$46,21,FALSE))</f>
        <v/>
      </c>
      <c r="BD98" s="180" t="str">
        <f>IF(BD97="","",VLOOKUP(BD97,'【記載例】（ユニット型）シフト記号表'!$C$5:$W$46,21,FALSE))</f>
        <v/>
      </c>
      <c r="BE98" s="182" t="str">
        <f>IF(BE97="","",VLOOKUP(BE97,'【記載例】（ユニット型）シフト記号表'!$C$5:$W$46,21,FALSE))</f>
        <v/>
      </c>
      <c r="BF98" s="252">
        <f>IF($BI$3="計画",SUM(AA98:BB98),IF($BI$3="実績",SUM(AA98:BE98),""))</f>
        <v>82</v>
      </c>
      <c r="BG98" s="253"/>
      <c r="BH98" s="254">
        <f>IF($BI$3="計画",BF98/4,IF($BI$3="実績",(BF98/($BI$7/7)),""))</f>
        <v>20.5</v>
      </c>
      <c r="BI98" s="255"/>
      <c r="BJ98" s="240"/>
      <c r="BK98" s="241"/>
      <c r="BL98" s="241"/>
      <c r="BM98" s="241"/>
      <c r="BN98" s="242"/>
    </row>
    <row r="99" spans="2:66" ht="20.25" customHeight="1" x14ac:dyDescent="0.4">
      <c r="B99" s="59"/>
      <c r="C99" s="267"/>
      <c r="D99" s="271"/>
      <c r="E99" s="269"/>
      <c r="F99" s="270"/>
      <c r="G99" s="256"/>
      <c r="H99" s="257"/>
      <c r="I99" s="265" t="str">
        <f>G98</f>
        <v>介護職員</v>
      </c>
      <c r="J99" s="257"/>
      <c r="K99" s="265" t="str">
        <f>M98</f>
        <v>A</v>
      </c>
      <c r="L99" s="257"/>
      <c r="M99" s="258"/>
      <c r="N99" s="259"/>
      <c r="O99" s="260"/>
      <c r="P99" s="261"/>
      <c r="Q99" s="261"/>
      <c r="R99" s="262"/>
      <c r="S99" s="278"/>
      <c r="T99" s="244"/>
      <c r="U99" s="279"/>
      <c r="V99" s="29" t="s">
        <v>129</v>
      </c>
      <c r="W99" s="52"/>
      <c r="X99" s="52"/>
      <c r="Y99" s="53"/>
      <c r="Z99" s="69"/>
      <c r="AA99" s="183">
        <f>IF(AA97="","",VLOOKUP(AA97,'【記載例】（ユニット型）シフト記号表'!$C$5:$Y$46,23,FALSE))</f>
        <v>1.9999999999999991</v>
      </c>
      <c r="AB99" s="184" t="str">
        <f>IF(AB97="","",VLOOKUP(AB97,'【記載例】（ユニット型）シフト記号表'!$C$5:$Y$46,23,FALSE))</f>
        <v>-</v>
      </c>
      <c r="AC99" s="184">
        <f>IF(AC97="","",VLOOKUP(AC97,'【記載例】（ユニット型）シフト記号表'!$C$5:$Y$46,23,FALSE))</f>
        <v>1.9999999999999991</v>
      </c>
      <c r="AD99" s="184" t="str">
        <f>IF(AD97="","",VLOOKUP(AD97,'【記載例】（ユニット型）シフト記号表'!$C$5:$Y$46,23,FALSE))</f>
        <v>-</v>
      </c>
      <c r="AE99" s="184">
        <f>IF(AE97="","",VLOOKUP(AE97,'【記載例】（ユニット型）シフト記号表'!$C$5:$Y$46,23,FALSE))</f>
        <v>2.9999999999999991</v>
      </c>
      <c r="AF99" s="184" t="str">
        <f>IF(AF97="","",VLOOKUP(AF97,'【記載例】（ユニット型）シフト記号表'!$C$5:$Y$46,23,FALSE))</f>
        <v>-</v>
      </c>
      <c r="AG99" s="185">
        <f>IF(AG97="","",VLOOKUP(AG97,'【記載例】（ユニット型）シフト記号表'!$C$5:$Y$46,23,FALSE))</f>
        <v>14</v>
      </c>
      <c r="AH99" s="183" t="str">
        <f>IF(AH97="","",VLOOKUP(AH97,'【記載例】（ユニット型）シフト記号表'!$C$5:$Y$46,23,FALSE))</f>
        <v>-</v>
      </c>
      <c r="AI99" s="184">
        <f>IF(AI97="","",VLOOKUP(AI97,'【記載例】（ユニット型）シフト記号表'!$C$5:$Y$46,23,FALSE))</f>
        <v>2.9999999999999991</v>
      </c>
      <c r="AJ99" s="184">
        <f>IF(AJ97="","",VLOOKUP(AJ97,'【記載例】（ユニット型）シフト記号表'!$C$5:$Y$46,23,FALSE))</f>
        <v>2.9999999999999991</v>
      </c>
      <c r="AK99" s="184">
        <f>IF(AK97="","",VLOOKUP(AK97,'【記載例】（ユニット型）シフト記号表'!$C$5:$Y$46,23,FALSE))</f>
        <v>1.9999999999999991</v>
      </c>
      <c r="AL99" s="184">
        <f>IF(AL97="","",VLOOKUP(AL97,'【記載例】（ユニット型）シフト記号表'!$C$5:$Y$46,23,FALSE))</f>
        <v>1.9999999999999991</v>
      </c>
      <c r="AM99" s="184" t="str">
        <f>IF(AM97="","",VLOOKUP(AM97,'【記載例】（ユニット型）シフト記号表'!$C$5:$Y$46,23,FALSE))</f>
        <v>-</v>
      </c>
      <c r="AN99" s="185">
        <f>IF(AN97="","",VLOOKUP(AN97,'【記載例】（ユニット型）シフト記号表'!$C$5:$Y$46,23,FALSE))</f>
        <v>2.9999999999999991</v>
      </c>
      <c r="AO99" s="183">
        <f>IF(AO97="","",VLOOKUP(AO97,'【記載例】（ユニット型）シフト記号表'!$C$5:$Y$46,23,FALSE))</f>
        <v>14</v>
      </c>
      <c r="AP99" s="184" t="str">
        <f>IF(AP97="","",VLOOKUP(AP97,'【記載例】（ユニット型）シフト記号表'!$C$5:$Y$46,23,FALSE))</f>
        <v>-</v>
      </c>
      <c r="AQ99" s="184">
        <f>IF(AQ97="","",VLOOKUP(AQ97,'【記載例】（ユニット型）シフト記号表'!$C$5:$Y$46,23,FALSE))</f>
        <v>1.9999999999999991</v>
      </c>
      <c r="AR99" s="184" t="str">
        <f>IF(AR97="","",VLOOKUP(AR97,'【記載例】（ユニット型）シフト記号表'!$C$5:$Y$46,23,FALSE))</f>
        <v>-</v>
      </c>
      <c r="AS99" s="184">
        <f>IF(AS97="","",VLOOKUP(AS97,'【記載例】（ユニット型）シフト記号表'!$C$5:$Y$46,23,FALSE))</f>
        <v>2.9999999999999991</v>
      </c>
      <c r="AT99" s="184">
        <f>IF(AT97="","",VLOOKUP(AT97,'【記載例】（ユニット型）シフト記号表'!$C$5:$Y$46,23,FALSE))</f>
        <v>2.9999999999999991</v>
      </c>
      <c r="AU99" s="185" t="str">
        <f>IF(AU97="","",VLOOKUP(AU97,'【記載例】（ユニット型）シフト記号表'!$C$5:$Y$46,23,FALSE))</f>
        <v>-</v>
      </c>
      <c r="AV99" s="183" t="str">
        <f>IF(AV97="","",VLOOKUP(AV97,'【記載例】（ユニット型）シフト記号表'!$C$5:$Y$46,23,FALSE))</f>
        <v>-</v>
      </c>
      <c r="AW99" s="184">
        <f>IF(AW97="","",VLOOKUP(AW97,'【記載例】（ユニット型）シフト記号表'!$C$5:$Y$46,23,FALSE))</f>
        <v>14</v>
      </c>
      <c r="AX99" s="184" t="str">
        <f>IF(AX97="","",VLOOKUP(AX97,'【記載例】（ユニット型）シフト記号表'!$C$5:$Y$46,23,FALSE))</f>
        <v>-</v>
      </c>
      <c r="AY99" s="184">
        <f>IF(AY97="","",VLOOKUP(AY97,'【記載例】（ユニット型）シフト記号表'!$C$5:$Y$46,23,FALSE))</f>
        <v>1.9999999999999991</v>
      </c>
      <c r="AZ99" s="184">
        <f>IF(AZ97="","",VLOOKUP(AZ97,'【記載例】（ユニット型）シフト記号表'!$C$5:$Y$46,23,FALSE))</f>
        <v>2.9999999999999991</v>
      </c>
      <c r="BA99" s="184">
        <f>IF(BA97="","",VLOOKUP(BA97,'【記載例】（ユニット型）シフト記号表'!$C$5:$Y$46,23,FALSE))</f>
        <v>2.9999999999999991</v>
      </c>
      <c r="BB99" s="185" t="str">
        <f>IF(BB97="","",VLOOKUP(BB97,'【記載例】（ユニット型）シフト記号表'!$C$5:$Y$46,23,FALSE))</f>
        <v>-</v>
      </c>
      <c r="BC99" s="183" t="str">
        <f>IF(BC97="","",VLOOKUP(BC97,'【記載例】（ユニット型）シフト記号表'!$C$5:$Y$46,23,FALSE))</f>
        <v/>
      </c>
      <c r="BD99" s="184" t="str">
        <f>IF(BD97="","",VLOOKUP(BD97,'【記載例】（ユニット型）シフト記号表'!$C$5:$Y$46,23,FALSE))</f>
        <v/>
      </c>
      <c r="BE99" s="186" t="str">
        <f>IF(BE97="","",VLOOKUP(BE97,'【記載例】（ユニット型）シフト記号表'!$C$5:$Y$46,23,FALSE))</f>
        <v/>
      </c>
      <c r="BF99" s="263">
        <f>IF($BI$3="計画",SUM(AA99:BB99),IF($BI$3="実績",SUM(AA99:BE99),""))</f>
        <v>78</v>
      </c>
      <c r="BG99" s="264"/>
      <c r="BH99" s="284">
        <f>IF($BI$3="計画",BF99/4,IF($BI$3="実績",(BF99/($BI$7/7)),""))</f>
        <v>19.5</v>
      </c>
      <c r="BI99" s="285"/>
      <c r="BJ99" s="243"/>
      <c r="BK99" s="244"/>
      <c r="BL99" s="244"/>
      <c r="BM99" s="244"/>
      <c r="BN99" s="245"/>
    </row>
    <row r="100" spans="2:66" ht="20.25" customHeight="1" x14ac:dyDescent="0.4">
      <c r="B100" s="60"/>
      <c r="C100" s="266"/>
      <c r="D100" s="268" t="s">
        <v>201</v>
      </c>
      <c r="E100" s="269"/>
      <c r="F100" s="270"/>
      <c r="G100" s="246"/>
      <c r="H100" s="247"/>
      <c r="I100" s="205"/>
      <c r="J100" s="206"/>
      <c r="K100" s="205"/>
      <c r="L100" s="206"/>
      <c r="M100" s="272"/>
      <c r="N100" s="273"/>
      <c r="O100" s="250"/>
      <c r="P100" s="251"/>
      <c r="Q100" s="251"/>
      <c r="R100" s="247"/>
      <c r="S100" s="274" t="s">
        <v>227</v>
      </c>
      <c r="T100" s="238"/>
      <c r="U100" s="275"/>
      <c r="V100" s="25" t="s">
        <v>18</v>
      </c>
      <c r="W100" s="32"/>
      <c r="X100" s="32"/>
      <c r="Y100" s="20"/>
      <c r="Z100" s="68"/>
      <c r="AA100" s="209" t="s">
        <v>44</v>
      </c>
      <c r="AB100" s="210" t="s">
        <v>54</v>
      </c>
      <c r="AC100" s="210" t="s">
        <v>54</v>
      </c>
      <c r="AD100" s="210" t="s">
        <v>51</v>
      </c>
      <c r="AE100" s="210" t="s">
        <v>51</v>
      </c>
      <c r="AF100" s="210" t="s">
        <v>51</v>
      </c>
      <c r="AG100" s="211" t="s">
        <v>44</v>
      </c>
      <c r="AH100" s="209" t="s">
        <v>65</v>
      </c>
      <c r="AI100" s="210" t="s">
        <v>44</v>
      </c>
      <c r="AJ100" s="210" t="s">
        <v>51</v>
      </c>
      <c r="AK100" s="210" t="s">
        <v>44</v>
      </c>
      <c r="AL100" s="210" t="s">
        <v>54</v>
      </c>
      <c r="AM100" s="210" t="s">
        <v>54</v>
      </c>
      <c r="AN100" s="211" t="s">
        <v>44</v>
      </c>
      <c r="AO100" s="209" t="s">
        <v>44</v>
      </c>
      <c r="AP100" s="210" t="s">
        <v>65</v>
      </c>
      <c r="AQ100" s="210" t="s">
        <v>44</v>
      </c>
      <c r="AR100" s="210" t="s">
        <v>51</v>
      </c>
      <c r="AS100" s="210" t="s">
        <v>44</v>
      </c>
      <c r="AT100" s="210" t="s">
        <v>54</v>
      </c>
      <c r="AU100" s="211" t="s">
        <v>54</v>
      </c>
      <c r="AV100" s="209" t="s">
        <v>54</v>
      </c>
      <c r="AW100" s="210" t="s">
        <v>44</v>
      </c>
      <c r="AX100" s="210" t="s">
        <v>65</v>
      </c>
      <c r="AY100" s="210" t="s">
        <v>44</v>
      </c>
      <c r="AZ100" s="210" t="s">
        <v>51</v>
      </c>
      <c r="BA100" s="210" t="s">
        <v>44</v>
      </c>
      <c r="BB100" s="211" t="s">
        <v>54</v>
      </c>
      <c r="BC100" s="209"/>
      <c r="BD100" s="210"/>
      <c r="BE100" s="212"/>
      <c r="BF100" s="280"/>
      <c r="BG100" s="281"/>
      <c r="BH100" s="282"/>
      <c r="BI100" s="283"/>
      <c r="BJ100" s="237"/>
      <c r="BK100" s="238"/>
      <c r="BL100" s="238"/>
      <c r="BM100" s="238"/>
      <c r="BN100" s="239"/>
    </row>
    <row r="101" spans="2:66" ht="20.25" customHeight="1" x14ac:dyDescent="0.4">
      <c r="B101" s="58">
        <f>B98+1</f>
        <v>28</v>
      </c>
      <c r="C101" s="267"/>
      <c r="D101" s="271"/>
      <c r="E101" s="269"/>
      <c r="F101" s="270"/>
      <c r="G101" s="246" t="s">
        <v>138</v>
      </c>
      <c r="H101" s="247"/>
      <c r="I101" s="205"/>
      <c r="J101" s="206"/>
      <c r="K101" s="205"/>
      <c r="L101" s="206"/>
      <c r="M101" s="248" t="s">
        <v>112</v>
      </c>
      <c r="N101" s="249"/>
      <c r="O101" s="250" t="s">
        <v>113</v>
      </c>
      <c r="P101" s="251"/>
      <c r="Q101" s="251"/>
      <c r="R101" s="247"/>
      <c r="S101" s="276"/>
      <c r="T101" s="241"/>
      <c r="U101" s="277"/>
      <c r="V101" s="27" t="s">
        <v>84</v>
      </c>
      <c r="W101" s="28"/>
      <c r="X101" s="28"/>
      <c r="Y101" s="23"/>
      <c r="Z101" s="63"/>
      <c r="AA101" s="179" t="str">
        <f>IF(AA100="","",VLOOKUP(AA100,'【記載例】（ユニット型）シフト記号表'!$C$5:$W$46,21,FALSE))</f>
        <v>-</v>
      </c>
      <c r="AB101" s="180">
        <f>IF(AB100="","",VLOOKUP(AB100,'【記載例】（ユニット型）シフト記号表'!$C$5:$W$46,21,FALSE))</f>
        <v>5.0000000000000009</v>
      </c>
      <c r="AC101" s="180">
        <f>IF(AC100="","",VLOOKUP(AC100,'【記載例】（ユニット型）シフト記号表'!$C$5:$W$46,21,FALSE))</f>
        <v>5.0000000000000009</v>
      </c>
      <c r="AD101" s="180">
        <f>IF(AD100="","",VLOOKUP(AD100,'【記載例】（ユニット型）シフト記号表'!$C$5:$W$46,21,FALSE))</f>
        <v>5.9999999999999991</v>
      </c>
      <c r="AE101" s="180">
        <f>IF(AE100="","",VLOOKUP(AE100,'【記載例】（ユニット型）シフト記号表'!$C$5:$W$46,21,FALSE))</f>
        <v>5.9999999999999991</v>
      </c>
      <c r="AF101" s="180">
        <f>IF(AF100="","",VLOOKUP(AF100,'【記載例】（ユニット型）シフト記号表'!$C$5:$W$46,21,FALSE))</f>
        <v>5.9999999999999991</v>
      </c>
      <c r="AG101" s="181" t="str">
        <f>IF(AG100="","",VLOOKUP(AG100,'【記載例】（ユニット型）シフト記号表'!$C$5:$W$46,21,FALSE))</f>
        <v>-</v>
      </c>
      <c r="AH101" s="179">
        <f>IF(AH100="","",VLOOKUP(AH100,'【記載例】（ユニット型）シフト記号表'!$C$5:$W$46,21,FALSE))</f>
        <v>2</v>
      </c>
      <c r="AI101" s="180" t="str">
        <f>IF(AI100="","",VLOOKUP(AI100,'【記載例】（ユニット型）シフト記号表'!$C$5:$W$46,21,FALSE))</f>
        <v>-</v>
      </c>
      <c r="AJ101" s="180">
        <f>IF(AJ100="","",VLOOKUP(AJ100,'【記載例】（ユニット型）シフト記号表'!$C$5:$W$46,21,FALSE))</f>
        <v>5.9999999999999991</v>
      </c>
      <c r="AK101" s="180" t="str">
        <f>IF(AK100="","",VLOOKUP(AK100,'【記載例】（ユニット型）シフト記号表'!$C$5:$W$46,21,FALSE))</f>
        <v>-</v>
      </c>
      <c r="AL101" s="180">
        <f>IF(AL100="","",VLOOKUP(AL100,'【記載例】（ユニット型）シフト記号表'!$C$5:$W$46,21,FALSE))</f>
        <v>5.0000000000000009</v>
      </c>
      <c r="AM101" s="180">
        <f>IF(AM100="","",VLOOKUP(AM100,'【記載例】（ユニット型）シフト記号表'!$C$5:$W$46,21,FALSE))</f>
        <v>5.0000000000000009</v>
      </c>
      <c r="AN101" s="181" t="str">
        <f>IF(AN100="","",VLOOKUP(AN100,'【記載例】（ユニット型）シフト記号表'!$C$5:$W$46,21,FALSE))</f>
        <v>-</v>
      </c>
      <c r="AO101" s="179" t="str">
        <f>IF(AO100="","",VLOOKUP(AO100,'【記載例】（ユニット型）シフト記号表'!$C$5:$W$46,21,FALSE))</f>
        <v>-</v>
      </c>
      <c r="AP101" s="180">
        <f>IF(AP100="","",VLOOKUP(AP100,'【記載例】（ユニット型）シフト記号表'!$C$5:$W$46,21,FALSE))</f>
        <v>2</v>
      </c>
      <c r="AQ101" s="180" t="str">
        <f>IF(AQ100="","",VLOOKUP(AQ100,'【記載例】（ユニット型）シフト記号表'!$C$5:$W$46,21,FALSE))</f>
        <v>-</v>
      </c>
      <c r="AR101" s="180">
        <f>IF(AR100="","",VLOOKUP(AR100,'【記載例】（ユニット型）シフト記号表'!$C$5:$W$46,21,FALSE))</f>
        <v>5.9999999999999991</v>
      </c>
      <c r="AS101" s="180" t="str">
        <f>IF(AS100="","",VLOOKUP(AS100,'【記載例】（ユニット型）シフト記号表'!$C$5:$W$46,21,FALSE))</f>
        <v>-</v>
      </c>
      <c r="AT101" s="180">
        <f>IF(AT100="","",VLOOKUP(AT100,'【記載例】（ユニット型）シフト記号表'!$C$5:$W$46,21,FALSE))</f>
        <v>5.0000000000000009</v>
      </c>
      <c r="AU101" s="181">
        <f>IF(AU100="","",VLOOKUP(AU100,'【記載例】（ユニット型）シフト記号表'!$C$5:$W$46,21,FALSE))</f>
        <v>5.0000000000000009</v>
      </c>
      <c r="AV101" s="179">
        <f>IF(AV100="","",VLOOKUP(AV100,'【記載例】（ユニット型）シフト記号表'!$C$5:$W$46,21,FALSE))</f>
        <v>5.0000000000000009</v>
      </c>
      <c r="AW101" s="180" t="str">
        <f>IF(AW100="","",VLOOKUP(AW100,'【記載例】（ユニット型）シフト記号表'!$C$5:$W$46,21,FALSE))</f>
        <v>-</v>
      </c>
      <c r="AX101" s="180">
        <f>IF(AX100="","",VLOOKUP(AX100,'【記載例】（ユニット型）シフト記号表'!$C$5:$W$46,21,FALSE))</f>
        <v>2</v>
      </c>
      <c r="AY101" s="180" t="str">
        <f>IF(AY100="","",VLOOKUP(AY100,'【記載例】（ユニット型）シフト記号表'!$C$5:$W$46,21,FALSE))</f>
        <v>-</v>
      </c>
      <c r="AZ101" s="180">
        <f>IF(AZ100="","",VLOOKUP(AZ100,'【記載例】（ユニット型）シフト記号表'!$C$5:$W$46,21,FALSE))</f>
        <v>5.9999999999999991</v>
      </c>
      <c r="BA101" s="180" t="str">
        <f>IF(BA100="","",VLOOKUP(BA100,'【記載例】（ユニット型）シフト記号表'!$C$5:$W$46,21,FALSE))</f>
        <v>-</v>
      </c>
      <c r="BB101" s="181">
        <f>IF(BB100="","",VLOOKUP(BB100,'【記載例】（ユニット型）シフト記号表'!$C$5:$W$46,21,FALSE))</f>
        <v>5.0000000000000009</v>
      </c>
      <c r="BC101" s="179" t="str">
        <f>IF(BC100="","",VLOOKUP(BC100,'【記載例】（ユニット型）シフト記号表'!$C$5:$W$46,21,FALSE))</f>
        <v/>
      </c>
      <c r="BD101" s="180" t="str">
        <f>IF(BD100="","",VLOOKUP(BD100,'【記載例】（ユニット型）シフト記号表'!$C$5:$W$46,21,FALSE))</f>
        <v/>
      </c>
      <c r="BE101" s="182" t="str">
        <f>IF(BE100="","",VLOOKUP(BE100,'【記載例】（ユニット型）シフト記号表'!$C$5:$W$46,21,FALSE))</f>
        <v/>
      </c>
      <c r="BF101" s="252">
        <f>IF($BI$3="計画",SUM(AA101:BB101),IF($BI$3="実績",SUM(AA101:BE101),""))</f>
        <v>82</v>
      </c>
      <c r="BG101" s="253"/>
      <c r="BH101" s="254">
        <f>IF($BI$3="計画",BF101/4,IF($BI$3="実績",(BF101/($BI$7/7)),""))</f>
        <v>20.5</v>
      </c>
      <c r="BI101" s="255"/>
      <c r="BJ101" s="240"/>
      <c r="BK101" s="241"/>
      <c r="BL101" s="241"/>
      <c r="BM101" s="241"/>
      <c r="BN101" s="242"/>
    </row>
    <row r="102" spans="2:66" ht="20.25" customHeight="1" x14ac:dyDescent="0.4">
      <c r="B102" s="59"/>
      <c r="C102" s="267"/>
      <c r="D102" s="271"/>
      <c r="E102" s="269"/>
      <c r="F102" s="270"/>
      <c r="G102" s="256"/>
      <c r="H102" s="257"/>
      <c r="I102" s="265" t="str">
        <f>G101</f>
        <v>介護職員</v>
      </c>
      <c r="J102" s="257"/>
      <c r="K102" s="265" t="str">
        <f>M101</f>
        <v>A</v>
      </c>
      <c r="L102" s="257"/>
      <c r="M102" s="258"/>
      <c r="N102" s="259"/>
      <c r="O102" s="260"/>
      <c r="P102" s="261"/>
      <c r="Q102" s="261"/>
      <c r="R102" s="262"/>
      <c r="S102" s="278"/>
      <c r="T102" s="244"/>
      <c r="U102" s="279"/>
      <c r="V102" s="29" t="s">
        <v>129</v>
      </c>
      <c r="W102" s="52"/>
      <c r="X102" s="52"/>
      <c r="Y102" s="53"/>
      <c r="Z102" s="69"/>
      <c r="AA102" s="183" t="str">
        <f>IF(AA100="","",VLOOKUP(AA100,'【記載例】（ユニット型）シフト記号表'!$C$5:$Y$46,23,FALSE))</f>
        <v>-</v>
      </c>
      <c r="AB102" s="184">
        <f>IF(AB100="","",VLOOKUP(AB100,'【記載例】（ユニット型）シフト記号表'!$C$5:$Y$46,23,FALSE))</f>
        <v>2.9999999999999991</v>
      </c>
      <c r="AC102" s="184">
        <f>IF(AC100="","",VLOOKUP(AC100,'【記載例】（ユニット型）シフト記号表'!$C$5:$Y$46,23,FALSE))</f>
        <v>2.9999999999999991</v>
      </c>
      <c r="AD102" s="184">
        <f>IF(AD100="","",VLOOKUP(AD100,'【記載例】（ユニット型）シフト記号表'!$C$5:$Y$46,23,FALSE))</f>
        <v>1.9999999999999991</v>
      </c>
      <c r="AE102" s="184">
        <f>IF(AE100="","",VLOOKUP(AE100,'【記載例】（ユニット型）シフト記号表'!$C$5:$Y$46,23,FALSE))</f>
        <v>1.9999999999999991</v>
      </c>
      <c r="AF102" s="184">
        <f>IF(AF100="","",VLOOKUP(AF100,'【記載例】（ユニット型）シフト記号表'!$C$5:$Y$46,23,FALSE))</f>
        <v>1.9999999999999991</v>
      </c>
      <c r="AG102" s="185" t="str">
        <f>IF(AG100="","",VLOOKUP(AG100,'【記載例】（ユニット型）シフト記号表'!$C$5:$Y$46,23,FALSE))</f>
        <v>-</v>
      </c>
      <c r="AH102" s="183">
        <f>IF(AH100="","",VLOOKUP(AH100,'【記載例】（ユニット型）シフト記号表'!$C$5:$Y$46,23,FALSE))</f>
        <v>14</v>
      </c>
      <c r="AI102" s="184" t="str">
        <f>IF(AI100="","",VLOOKUP(AI100,'【記載例】（ユニット型）シフト記号表'!$C$5:$Y$46,23,FALSE))</f>
        <v>-</v>
      </c>
      <c r="AJ102" s="184">
        <f>IF(AJ100="","",VLOOKUP(AJ100,'【記載例】（ユニット型）シフト記号表'!$C$5:$Y$46,23,FALSE))</f>
        <v>1.9999999999999991</v>
      </c>
      <c r="AK102" s="184" t="str">
        <f>IF(AK100="","",VLOOKUP(AK100,'【記載例】（ユニット型）シフト記号表'!$C$5:$Y$46,23,FALSE))</f>
        <v>-</v>
      </c>
      <c r="AL102" s="184">
        <f>IF(AL100="","",VLOOKUP(AL100,'【記載例】（ユニット型）シフト記号表'!$C$5:$Y$46,23,FALSE))</f>
        <v>2.9999999999999991</v>
      </c>
      <c r="AM102" s="184">
        <f>IF(AM100="","",VLOOKUP(AM100,'【記載例】（ユニット型）シフト記号表'!$C$5:$Y$46,23,FALSE))</f>
        <v>2.9999999999999991</v>
      </c>
      <c r="AN102" s="185" t="str">
        <f>IF(AN100="","",VLOOKUP(AN100,'【記載例】（ユニット型）シフト記号表'!$C$5:$Y$46,23,FALSE))</f>
        <v>-</v>
      </c>
      <c r="AO102" s="183" t="str">
        <f>IF(AO100="","",VLOOKUP(AO100,'【記載例】（ユニット型）シフト記号表'!$C$5:$Y$46,23,FALSE))</f>
        <v>-</v>
      </c>
      <c r="AP102" s="184">
        <f>IF(AP100="","",VLOOKUP(AP100,'【記載例】（ユニット型）シフト記号表'!$C$5:$Y$46,23,FALSE))</f>
        <v>14</v>
      </c>
      <c r="AQ102" s="184" t="str">
        <f>IF(AQ100="","",VLOOKUP(AQ100,'【記載例】（ユニット型）シフト記号表'!$C$5:$Y$46,23,FALSE))</f>
        <v>-</v>
      </c>
      <c r="AR102" s="184">
        <f>IF(AR100="","",VLOOKUP(AR100,'【記載例】（ユニット型）シフト記号表'!$C$5:$Y$46,23,FALSE))</f>
        <v>1.9999999999999991</v>
      </c>
      <c r="AS102" s="184" t="str">
        <f>IF(AS100="","",VLOOKUP(AS100,'【記載例】（ユニット型）シフト記号表'!$C$5:$Y$46,23,FALSE))</f>
        <v>-</v>
      </c>
      <c r="AT102" s="184">
        <f>IF(AT100="","",VLOOKUP(AT100,'【記載例】（ユニット型）シフト記号表'!$C$5:$Y$46,23,FALSE))</f>
        <v>2.9999999999999991</v>
      </c>
      <c r="AU102" s="185">
        <f>IF(AU100="","",VLOOKUP(AU100,'【記載例】（ユニット型）シフト記号表'!$C$5:$Y$46,23,FALSE))</f>
        <v>2.9999999999999991</v>
      </c>
      <c r="AV102" s="183">
        <f>IF(AV100="","",VLOOKUP(AV100,'【記載例】（ユニット型）シフト記号表'!$C$5:$Y$46,23,FALSE))</f>
        <v>2.9999999999999991</v>
      </c>
      <c r="AW102" s="184" t="str">
        <f>IF(AW100="","",VLOOKUP(AW100,'【記載例】（ユニット型）シフト記号表'!$C$5:$Y$46,23,FALSE))</f>
        <v>-</v>
      </c>
      <c r="AX102" s="184">
        <f>IF(AX100="","",VLOOKUP(AX100,'【記載例】（ユニット型）シフト記号表'!$C$5:$Y$46,23,FALSE))</f>
        <v>14</v>
      </c>
      <c r="AY102" s="184" t="str">
        <f>IF(AY100="","",VLOOKUP(AY100,'【記載例】（ユニット型）シフト記号表'!$C$5:$Y$46,23,FALSE))</f>
        <v>-</v>
      </c>
      <c r="AZ102" s="184">
        <f>IF(AZ100="","",VLOOKUP(AZ100,'【記載例】（ユニット型）シフト記号表'!$C$5:$Y$46,23,FALSE))</f>
        <v>1.9999999999999991</v>
      </c>
      <c r="BA102" s="184" t="str">
        <f>IF(BA100="","",VLOOKUP(BA100,'【記載例】（ユニット型）シフト記号表'!$C$5:$Y$46,23,FALSE))</f>
        <v>-</v>
      </c>
      <c r="BB102" s="185">
        <f>IF(BB100="","",VLOOKUP(BB100,'【記載例】（ユニット型）シフト記号表'!$C$5:$Y$46,23,FALSE))</f>
        <v>2.9999999999999991</v>
      </c>
      <c r="BC102" s="183" t="str">
        <f>IF(BC100="","",VLOOKUP(BC100,'【記載例】（ユニット型）シフト記号表'!$C$5:$Y$46,23,FALSE))</f>
        <v/>
      </c>
      <c r="BD102" s="184" t="str">
        <f>IF(BD100="","",VLOOKUP(BD100,'【記載例】（ユニット型）シフト記号表'!$C$5:$Y$46,23,FALSE))</f>
        <v/>
      </c>
      <c r="BE102" s="186" t="str">
        <f>IF(BE100="","",VLOOKUP(BE100,'【記載例】（ユニット型）シフト記号表'!$C$5:$Y$46,23,FALSE))</f>
        <v/>
      </c>
      <c r="BF102" s="263">
        <f>IF($BI$3="計画",SUM(AA102:BB102),IF($BI$3="実績",SUM(AA102:BE102),""))</f>
        <v>78</v>
      </c>
      <c r="BG102" s="264"/>
      <c r="BH102" s="284">
        <f>IF($BI$3="計画",BF102/4,IF($BI$3="実績",(BF102/($BI$7/7)),""))</f>
        <v>19.5</v>
      </c>
      <c r="BI102" s="285"/>
      <c r="BJ102" s="243"/>
      <c r="BK102" s="244"/>
      <c r="BL102" s="244"/>
      <c r="BM102" s="244"/>
      <c r="BN102" s="245"/>
    </row>
    <row r="103" spans="2:66" ht="20.25" customHeight="1" x14ac:dyDescent="0.4">
      <c r="B103" s="60"/>
      <c r="C103" s="266"/>
      <c r="D103" s="268" t="s">
        <v>201</v>
      </c>
      <c r="E103" s="269"/>
      <c r="F103" s="270"/>
      <c r="G103" s="246"/>
      <c r="H103" s="247"/>
      <c r="I103" s="205"/>
      <c r="J103" s="206"/>
      <c r="K103" s="205"/>
      <c r="L103" s="206"/>
      <c r="M103" s="272"/>
      <c r="N103" s="273"/>
      <c r="O103" s="250"/>
      <c r="P103" s="251"/>
      <c r="Q103" s="251"/>
      <c r="R103" s="247"/>
      <c r="S103" s="274" t="s">
        <v>228</v>
      </c>
      <c r="T103" s="238"/>
      <c r="U103" s="275"/>
      <c r="V103" s="25" t="s">
        <v>18</v>
      </c>
      <c r="W103" s="32"/>
      <c r="X103" s="32"/>
      <c r="Y103" s="20"/>
      <c r="Z103" s="68"/>
      <c r="AA103" s="209" t="s">
        <v>54</v>
      </c>
      <c r="AB103" s="210" t="s">
        <v>44</v>
      </c>
      <c r="AC103" s="210" t="s">
        <v>44</v>
      </c>
      <c r="AD103" s="210" t="s">
        <v>54</v>
      </c>
      <c r="AE103" s="210" t="s">
        <v>44</v>
      </c>
      <c r="AF103" s="210" t="s">
        <v>54</v>
      </c>
      <c r="AG103" s="211" t="s">
        <v>54</v>
      </c>
      <c r="AH103" s="209" t="s">
        <v>44</v>
      </c>
      <c r="AI103" s="210" t="s">
        <v>54</v>
      </c>
      <c r="AJ103" s="210" t="s">
        <v>44</v>
      </c>
      <c r="AK103" s="210" t="s">
        <v>44</v>
      </c>
      <c r="AL103" s="210" t="s">
        <v>54</v>
      </c>
      <c r="AM103" s="210" t="s">
        <v>51</v>
      </c>
      <c r="AN103" s="211" t="s">
        <v>51</v>
      </c>
      <c r="AO103" s="209" t="s">
        <v>54</v>
      </c>
      <c r="AP103" s="210" t="s">
        <v>44</v>
      </c>
      <c r="AQ103" s="210" t="s">
        <v>54</v>
      </c>
      <c r="AR103" s="210" t="s">
        <v>44</v>
      </c>
      <c r="AS103" s="210" t="s">
        <v>54</v>
      </c>
      <c r="AT103" s="210" t="s">
        <v>44</v>
      </c>
      <c r="AU103" s="211" t="s">
        <v>51</v>
      </c>
      <c r="AV103" s="209" t="s">
        <v>51</v>
      </c>
      <c r="AW103" s="210" t="s">
        <v>54</v>
      </c>
      <c r="AX103" s="210" t="s">
        <v>44</v>
      </c>
      <c r="AY103" s="210" t="s">
        <v>54</v>
      </c>
      <c r="AZ103" s="210" t="s">
        <v>44</v>
      </c>
      <c r="BA103" s="210" t="s">
        <v>51</v>
      </c>
      <c r="BB103" s="211" t="s">
        <v>44</v>
      </c>
      <c r="BC103" s="209"/>
      <c r="BD103" s="210"/>
      <c r="BE103" s="212"/>
      <c r="BF103" s="280"/>
      <c r="BG103" s="281"/>
      <c r="BH103" s="282"/>
      <c r="BI103" s="283"/>
      <c r="BJ103" s="237"/>
      <c r="BK103" s="238"/>
      <c r="BL103" s="238"/>
      <c r="BM103" s="238"/>
      <c r="BN103" s="239"/>
    </row>
    <row r="104" spans="2:66" ht="20.25" customHeight="1" x14ac:dyDescent="0.4">
      <c r="B104" s="58">
        <f>B101+1</f>
        <v>29</v>
      </c>
      <c r="C104" s="267"/>
      <c r="D104" s="271"/>
      <c r="E104" s="269"/>
      <c r="F104" s="270"/>
      <c r="G104" s="246" t="s">
        <v>138</v>
      </c>
      <c r="H104" s="247"/>
      <c r="I104" s="205"/>
      <c r="J104" s="206"/>
      <c r="K104" s="205"/>
      <c r="L104" s="206"/>
      <c r="M104" s="248" t="s">
        <v>128</v>
      </c>
      <c r="N104" s="249"/>
      <c r="O104" s="250" t="s">
        <v>113</v>
      </c>
      <c r="P104" s="251"/>
      <c r="Q104" s="251"/>
      <c r="R104" s="247"/>
      <c r="S104" s="276"/>
      <c r="T104" s="241"/>
      <c r="U104" s="277"/>
      <c r="V104" s="27" t="s">
        <v>84</v>
      </c>
      <c r="W104" s="28"/>
      <c r="X104" s="28"/>
      <c r="Y104" s="23"/>
      <c r="Z104" s="63"/>
      <c r="AA104" s="179">
        <f>IF(AA103="","",VLOOKUP(AA103,'【記載例】（ユニット型）シフト記号表'!$C$5:$W$46,21,FALSE))</f>
        <v>5.0000000000000009</v>
      </c>
      <c r="AB104" s="180" t="str">
        <f>IF(AB103="","",VLOOKUP(AB103,'【記載例】（ユニット型）シフト記号表'!$C$5:$W$46,21,FALSE))</f>
        <v>-</v>
      </c>
      <c r="AC104" s="180" t="str">
        <f>IF(AC103="","",VLOOKUP(AC103,'【記載例】（ユニット型）シフト記号表'!$C$5:$W$46,21,FALSE))</f>
        <v>-</v>
      </c>
      <c r="AD104" s="180">
        <f>IF(AD103="","",VLOOKUP(AD103,'【記載例】（ユニット型）シフト記号表'!$C$5:$W$46,21,FALSE))</f>
        <v>5.0000000000000009</v>
      </c>
      <c r="AE104" s="180" t="str">
        <f>IF(AE103="","",VLOOKUP(AE103,'【記載例】（ユニット型）シフト記号表'!$C$5:$W$46,21,FALSE))</f>
        <v>-</v>
      </c>
      <c r="AF104" s="180">
        <f>IF(AF103="","",VLOOKUP(AF103,'【記載例】（ユニット型）シフト記号表'!$C$5:$W$46,21,FALSE))</f>
        <v>5.0000000000000009</v>
      </c>
      <c r="AG104" s="181">
        <f>IF(AG103="","",VLOOKUP(AG103,'【記載例】（ユニット型）シフト記号表'!$C$5:$W$46,21,FALSE))</f>
        <v>5.0000000000000009</v>
      </c>
      <c r="AH104" s="179" t="str">
        <f>IF(AH103="","",VLOOKUP(AH103,'【記載例】（ユニット型）シフト記号表'!$C$5:$W$46,21,FALSE))</f>
        <v>-</v>
      </c>
      <c r="AI104" s="180">
        <f>IF(AI103="","",VLOOKUP(AI103,'【記載例】（ユニット型）シフト記号表'!$C$5:$W$46,21,FALSE))</f>
        <v>5.0000000000000009</v>
      </c>
      <c r="AJ104" s="180" t="str">
        <f>IF(AJ103="","",VLOOKUP(AJ103,'【記載例】（ユニット型）シフト記号表'!$C$5:$W$46,21,FALSE))</f>
        <v>-</v>
      </c>
      <c r="AK104" s="180" t="str">
        <f>IF(AK103="","",VLOOKUP(AK103,'【記載例】（ユニット型）シフト記号表'!$C$5:$W$46,21,FALSE))</f>
        <v>-</v>
      </c>
      <c r="AL104" s="180">
        <f>IF(AL103="","",VLOOKUP(AL103,'【記載例】（ユニット型）シフト記号表'!$C$5:$W$46,21,FALSE))</f>
        <v>5.0000000000000009</v>
      </c>
      <c r="AM104" s="180">
        <f>IF(AM103="","",VLOOKUP(AM103,'【記載例】（ユニット型）シフト記号表'!$C$5:$W$46,21,FALSE))</f>
        <v>5.9999999999999991</v>
      </c>
      <c r="AN104" s="181">
        <f>IF(AN103="","",VLOOKUP(AN103,'【記載例】（ユニット型）シフト記号表'!$C$5:$W$46,21,FALSE))</f>
        <v>5.9999999999999991</v>
      </c>
      <c r="AO104" s="179">
        <f>IF(AO103="","",VLOOKUP(AO103,'【記載例】（ユニット型）シフト記号表'!$C$5:$W$46,21,FALSE))</f>
        <v>5.0000000000000009</v>
      </c>
      <c r="AP104" s="180" t="str">
        <f>IF(AP103="","",VLOOKUP(AP103,'【記載例】（ユニット型）シフト記号表'!$C$5:$W$46,21,FALSE))</f>
        <v>-</v>
      </c>
      <c r="AQ104" s="180">
        <f>IF(AQ103="","",VLOOKUP(AQ103,'【記載例】（ユニット型）シフト記号表'!$C$5:$W$46,21,FALSE))</f>
        <v>5.0000000000000009</v>
      </c>
      <c r="AR104" s="180" t="str">
        <f>IF(AR103="","",VLOOKUP(AR103,'【記載例】（ユニット型）シフト記号表'!$C$5:$W$46,21,FALSE))</f>
        <v>-</v>
      </c>
      <c r="AS104" s="180">
        <f>IF(AS103="","",VLOOKUP(AS103,'【記載例】（ユニット型）シフト記号表'!$C$5:$W$46,21,FALSE))</f>
        <v>5.0000000000000009</v>
      </c>
      <c r="AT104" s="180" t="str">
        <f>IF(AT103="","",VLOOKUP(AT103,'【記載例】（ユニット型）シフト記号表'!$C$5:$W$46,21,FALSE))</f>
        <v>-</v>
      </c>
      <c r="AU104" s="181">
        <f>IF(AU103="","",VLOOKUP(AU103,'【記載例】（ユニット型）シフト記号表'!$C$5:$W$46,21,FALSE))</f>
        <v>5.9999999999999991</v>
      </c>
      <c r="AV104" s="179">
        <f>IF(AV103="","",VLOOKUP(AV103,'【記載例】（ユニット型）シフト記号表'!$C$5:$W$46,21,FALSE))</f>
        <v>5.9999999999999991</v>
      </c>
      <c r="AW104" s="180">
        <f>IF(AW103="","",VLOOKUP(AW103,'【記載例】（ユニット型）シフト記号表'!$C$5:$W$46,21,FALSE))</f>
        <v>5.0000000000000009</v>
      </c>
      <c r="AX104" s="180" t="str">
        <f>IF(AX103="","",VLOOKUP(AX103,'【記載例】（ユニット型）シフト記号表'!$C$5:$W$46,21,FALSE))</f>
        <v>-</v>
      </c>
      <c r="AY104" s="180">
        <f>IF(AY103="","",VLOOKUP(AY103,'【記載例】（ユニット型）シフト記号表'!$C$5:$W$46,21,FALSE))</f>
        <v>5.0000000000000009</v>
      </c>
      <c r="AZ104" s="180" t="str">
        <f>IF(AZ103="","",VLOOKUP(AZ103,'【記載例】（ユニット型）シフト記号表'!$C$5:$W$46,21,FALSE))</f>
        <v>-</v>
      </c>
      <c r="BA104" s="180">
        <f>IF(BA103="","",VLOOKUP(BA103,'【記載例】（ユニット型）シフト記号表'!$C$5:$W$46,21,FALSE))</f>
        <v>5.9999999999999991</v>
      </c>
      <c r="BB104" s="181" t="str">
        <f>IF(BB103="","",VLOOKUP(BB103,'【記載例】（ユニット型）シフト記号表'!$C$5:$W$46,21,FALSE))</f>
        <v>-</v>
      </c>
      <c r="BC104" s="179" t="str">
        <f>IF(BC103="","",VLOOKUP(BC103,'【記載例】（ユニット型）シフト記号表'!$C$5:$W$46,21,FALSE))</f>
        <v/>
      </c>
      <c r="BD104" s="180" t="str">
        <f>IF(BD103="","",VLOOKUP(BD103,'【記載例】（ユニット型）シフト記号表'!$C$5:$W$46,21,FALSE))</f>
        <v/>
      </c>
      <c r="BE104" s="182" t="str">
        <f>IF(BE103="","",VLOOKUP(BE103,'【記載例】（ユニット型）シフト記号表'!$C$5:$W$46,21,FALSE))</f>
        <v/>
      </c>
      <c r="BF104" s="252">
        <f>IF($BI$3="計画",SUM(AA104:BB104),IF($BI$3="実績",SUM(AA104:BE104),""))</f>
        <v>85</v>
      </c>
      <c r="BG104" s="253"/>
      <c r="BH104" s="254">
        <f>IF($BI$3="計画",BF104/4,IF($BI$3="実績",(BF104/($BI$7/7)),""))</f>
        <v>21.25</v>
      </c>
      <c r="BI104" s="255"/>
      <c r="BJ104" s="240"/>
      <c r="BK104" s="241"/>
      <c r="BL104" s="241"/>
      <c r="BM104" s="241"/>
      <c r="BN104" s="242"/>
    </row>
    <row r="105" spans="2:66" ht="20.25" customHeight="1" x14ac:dyDescent="0.4">
      <c r="B105" s="59"/>
      <c r="C105" s="267"/>
      <c r="D105" s="271"/>
      <c r="E105" s="269"/>
      <c r="F105" s="270"/>
      <c r="G105" s="256"/>
      <c r="H105" s="257"/>
      <c r="I105" s="265" t="str">
        <f>G104</f>
        <v>介護職員</v>
      </c>
      <c r="J105" s="257"/>
      <c r="K105" s="265" t="str">
        <f>M104</f>
        <v>C</v>
      </c>
      <c r="L105" s="257"/>
      <c r="M105" s="258"/>
      <c r="N105" s="259"/>
      <c r="O105" s="260"/>
      <c r="P105" s="261"/>
      <c r="Q105" s="261"/>
      <c r="R105" s="262"/>
      <c r="S105" s="278"/>
      <c r="T105" s="244"/>
      <c r="U105" s="279"/>
      <c r="V105" s="29" t="s">
        <v>129</v>
      </c>
      <c r="W105" s="52"/>
      <c r="X105" s="52"/>
      <c r="Y105" s="53"/>
      <c r="Z105" s="69"/>
      <c r="AA105" s="183">
        <f>IF(AA103="","",VLOOKUP(AA103,'【記載例】（ユニット型）シフト記号表'!$C$5:$Y$46,23,FALSE))</f>
        <v>2.9999999999999991</v>
      </c>
      <c r="AB105" s="184" t="str">
        <f>IF(AB103="","",VLOOKUP(AB103,'【記載例】（ユニット型）シフト記号表'!$C$5:$Y$46,23,FALSE))</f>
        <v>-</v>
      </c>
      <c r="AC105" s="184" t="str">
        <f>IF(AC103="","",VLOOKUP(AC103,'【記載例】（ユニット型）シフト記号表'!$C$5:$Y$46,23,FALSE))</f>
        <v>-</v>
      </c>
      <c r="AD105" s="184">
        <f>IF(AD103="","",VLOOKUP(AD103,'【記載例】（ユニット型）シフト記号表'!$C$5:$Y$46,23,FALSE))</f>
        <v>2.9999999999999991</v>
      </c>
      <c r="AE105" s="184" t="str">
        <f>IF(AE103="","",VLOOKUP(AE103,'【記載例】（ユニット型）シフト記号表'!$C$5:$Y$46,23,FALSE))</f>
        <v>-</v>
      </c>
      <c r="AF105" s="184">
        <f>IF(AF103="","",VLOOKUP(AF103,'【記載例】（ユニット型）シフト記号表'!$C$5:$Y$46,23,FALSE))</f>
        <v>2.9999999999999991</v>
      </c>
      <c r="AG105" s="185">
        <f>IF(AG103="","",VLOOKUP(AG103,'【記載例】（ユニット型）シフト記号表'!$C$5:$Y$46,23,FALSE))</f>
        <v>2.9999999999999991</v>
      </c>
      <c r="AH105" s="183" t="str">
        <f>IF(AH103="","",VLOOKUP(AH103,'【記載例】（ユニット型）シフト記号表'!$C$5:$Y$46,23,FALSE))</f>
        <v>-</v>
      </c>
      <c r="AI105" s="184">
        <f>IF(AI103="","",VLOOKUP(AI103,'【記載例】（ユニット型）シフト記号表'!$C$5:$Y$46,23,FALSE))</f>
        <v>2.9999999999999991</v>
      </c>
      <c r="AJ105" s="184" t="str">
        <f>IF(AJ103="","",VLOOKUP(AJ103,'【記載例】（ユニット型）シフト記号表'!$C$5:$Y$46,23,FALSE))</f>
        <v>-</v>
      </c>
      <c r="AK105" s="184" t="str">
        <f>IF(AK103="","",VLOOKUP(AK103,'【記載例】（ユニット型）シフト記号表'!$C$5:$Y$46,23,FALSE))</f>
        <v>-</v>
      </c>
      <c r="AL105" s="184">
        <f>IF(AL103="","",VLOOKUP(AL103,'【記載例】（ユニット型）シフト記号表'!$C$5:$Y$46,23,FALSE))</f>
        <v>2.9999999999999991</v>
      </c>
      <c r="AM105" s="184">
        <f>IF(AM103="","",VLOOKUP(AM103,'【記載例】（ユニット型）シフト記号表'!$C$5:$Y$46,23,FALSE))</f>
        <v>1.9999999999999991</v>
      </c>
      <c r="AN105" s="185">
        <f>IF(AN103="","",VLOOKUP(AN103,'【記載例】（ユニット型）シフト記号表'!$C$5:$Y$46,23,FALSE))</f>
        <v>1.9999999999999991</v>
      </c>
      <c r="AO105" s="183">
        <f>IF(AO103="","",VLOOKUP(AO103,'【記載例】（ユニット型）シフト記号表'!$C$5:$Y$46,23,FALSE))</f>
        <v>2.9999999999999991</v>
      </c>
      <c r="AP105" s="184" t="str">
        <f>IF(AP103="","",VLOOKUP(AP103,'【記載例】（ユニット型）シフト記号表'!$C$5:$Y$46,23,FALSE))</f>
        <v>-</v>
      </c>
      <c r="AQ105" s="184">
        <f>IF(AQ103="","",VLOOKUP(AQ103,'【記載例】（ユニット型）シフト記号表'!$C$5:$Y$46,23,FALSE))</f>
        <v>2.9999999999999991</v>
      </c>
      <c r="AR105" s="184" t="str">
        <f>IF(AR103="","",VLOOKUP(AR103,'【記載例】（ユニット型）シフト記号表'!$C$5:$Y$46,23,FALSE))</f>
        <v>-</v>
      </c>
      <c r="AS105" s="184">
        <f>IF(AS103="","",VLOOKUP(AS103,'【記載例】（ユニット型）シフト記号表'!$C$5:$Y$46,23,FALSE))</f>
        <v>2.9999999999999991</v>
      </c>
      <c r="AT105" s="184" t="str">
        <f>IF(AT103="","",VLOOKUP(AT103,'【記載例】（ユニット型）シフト記号表'!$C$5:$Y$46,23,FALSE))</f>
        <v>-</v>
      </c>
      <c r="AU105" s="185">
        <f>IF(AU103="","",VLOOKUP(AU103,'【記載例】（ユニット型）シフト記号表'!$C$5:$Y$46,23,FALSE))</f>
        <v>1.9999999999999991</v>
      </c>
      <c r="AV105" s="183">
        <f>IF(AV103="","",VLOOKUP(AV103,'【記載例】（ユニット型）シフト記号表'!$C$5:$Y$46,23,FALSE))</f>
        <v>1.9999999999999991</v>
      </c>
      <c r="AW105" s="184">
        <f>IF(AW103="","",VLOOKUP(AW103,'【記載例】（ユニット型）シフト記号表'!$C$5:$Y$46,23,FALSE))</f>
        <v>2.9999999999999991</v>
      </c>
      <c r="AX105" s="184" t="str">
        <f>IF(AX103="","",VLOOKUP(AX103,'【記載例】（ユニット型）シフト記号表'!$C$5:$Y$46,23,FALSE))</f>
        <v>-</v>
      </c>
      <c r="AY105" s="184">
        <f>IF(AY103="","",VLOOKUP(AY103,'【記載例】（ユニット型）シフト記号表'!$C$5:$Y$46,23,FALSE))</f>
        <v>2.9999999999999991</v>
      </c>
      <c r="AZ105" s="184" t="str">
        <f>IF(AZ103="","",VLOOKUP(AZ103,'【記載例】（ユニット型）シフト記号表'!$C$5:$Y$46,23,FALSE))</f>
        <v>-</v>
      </c>
      <c r="BA105" s="184">
        <f>IF(BA103="","",VLOOKUP(BA103,'【記載例】（ユニット型）シフト記号表'!$C$5:$Y$46,23,FALSE))</f>
        <v>1.9999999999999991</v>
      </c>
      <c r="BB105" s="185" t="str">
        <f>IF(BB103="","",VLOOKUP(BB103,'【記載例】（ユニット型）シフト記号表'!$C$5:$Y$46,23,FALSE))</f>
        <v>-</v>
      </c>
      <c r="BC105" s="183" t="str">
        <f>IF(BC103="","",VLOOKUP(BC103,'【記載例】（ユニット型）シフト記号表'!$C$5:$Y$46,23,FALSE))</f>
        <v/>
      </c>
      <c r="BD105" s="184" t="str">
        <f>IF(BD103="","",VLOOKUP(BD103,'【記載例】（ユニット型）シフト記号表'!$C$5:$Y$46,23,FALSE))</f>
        <v/>
      </c>
      <c r="BE105" s="186" t="str">
        <f>IF(BE103="","",VLOOKUP(BE103,'【記載例】（ユニット型）シフト記号表'!$C$5:$Y$46,23,FALSE))</f>
        <v/>
      </c>
      <c r="BF105" s="263">
        <f>IF($BI$3="計画",SUM(AA105:BB105),IF($BI$3="実績",SUM(AA105:BE105),""))</f>
        <v>42.999999999999993</v>
      </c>
      <c r="BG105" s="264"/>
      <c r="BH105" s="284">
        <f>IF($BI$3="計画",BF105/4,IF($BI$3="実績",(BF105/($BI$7/7)),""))</f>
        <v>10.749999999999998</v>
      </c>
      <c r="BI105" s="285"/>
      <c r="BJ105" s="243"/>
      <c r="BK105" s="244"/>
      <c r="BL105" s="244"/>
      <c r="BM105" s="244"/>
      <c r="BN105" s="245"/>
    </row>
    <row r="106" spans="2:66" ht="20.25" customHeight="1" x14ac:dyDescent="0.4">
      <c r="B106" s="60"/>
      <c r="C106" s="266"/>
      <c r="D106" s="268"/>
      <c r="E106" s="269"/>
      <c r="F106" s="270"/>
      <c r="G106" s="246"/>
      <c r="H106" s="247"/>
      <c r="I106" s="205"/>
      <c r="J106" s="206"/>
      <c r="K106" s="205"/>
      <c r="L106" s="206"/>
      <c r="M106" s="272"/>
      <c r="N106" s="273"/>
      <c r="O106" s="250"/>
      <c r="P106" s="251"/>
      <c r="Q106" s="251"/>
      <c r="R106" s="247"/>
      <c r="S106" s="274"/>
      <c r="T106" s="238"/>
      <c r="U106" s="275"/>
      <c r="V106" s="25" t="s">
        <v>18</v>
      </c>
      <c r="W106" s="32"/>
      <c r="X106" s="32"/>
      <c r="Y106" s="20"/>
      <c r="Z106" s="68"/>
      <c r="AA106" s="209"/>
      <c r="AB106" s="210"/>
      <c r="AC106" s="210"/>
      <c r="AD106" s="210"/>
      <c r="AE106" s="210"/>
      <c r="AF106" s="210"/>
      <c r="AG106" s="211"/>
      <c r="AH106" s="209"/>
      <c r="AI106" s="210"/>
      <c r="AJ106" s="210"/>
      <c r="AK106" s="210"/>
      <c r="AL106" s="210"/>
      <c r="AM106" s="210"/>
      <c r="AN106" s="211"/>
      <c r="AO106" s="209"/>
      <c r="AP106" s="210"/>
      <c r="AQ106" s="210"/>
      <c r="AR106" s="210"/>
      <c r="AS106" s="210"/>
      <c r="AT106" s="210"/>
      <c r="AU106" s="211"/>
      <c r="AV106" s="209"/>
      <c r="AW106" s="210"/>
      <c r="AX106" s="210"/>
      <c r="AY106" s="210"/>
      <c r="AZ106" s="210"/>
      <c r="BA106" s="210"/>
      <c r="BB106" s="211"/>
      <c r="BC106" s="209"/>
      <c r="BD106" s="210"/>
      <c r="BE106" s="212"/>
      <c r="BF106" s="280"/>
      <c r="BG106" s="281"/>
      <c r="BH106" s="282"/>
      <c r="BI106" s="283"/>
      <c r="BJ106" s="237"/>
      <c r="BK106" s="238"/>
      <c r="BL106" s="238"/>
      <c r="BM106" s="238"/>
      <c r="BN106" s="239"/>
    </row>
    <row r="107" spans="2:66" ht="20.25" customHeight="1" x14ac:dyDescent="0.4">
      <c r="B107" s="58">
        <f>B104+1</f>
        <v>30</v>
      </c>
      <c r="C107" s="267"/>
      <c r="D107" s="271"/>
      <c r="E107" s="269"/>
      <c r="F107" s="270"/>
      <c r="G107" s="246"/>
      <c r="H107" s="247"/>
      <c r="I107" s="205"/>
      <c r="J107" s="206"/>
      <c r="K107" s="205"/>
      <c r="L107" s="206"/>
      <c r="M107" s="248"/>
      <c r="N107" s="249"/>
      <c r="O107" s="250"/>
      <c r="P107" s="251"/>
      <c r="Q107" s="251"/>
      <c r="R107" s="247"/>
      <c r="S107" s="276"/>
      <c r="T107" s="241"/>
      <c r="U107" s="277"/>
      <c r="V107" s="27" t="s">
        <v>84</v>
      </c>
      <c r="W107" s="28"/>
      <c r="X107" s="28"/>
      <c r="Y107" s="23"/>
      <c r="Z107" s="63"/>
      <c r="AA107" s="179" t="str">
        <f>IF(AA106="","",VLOOKUP(AA106,'【記載例】（ユニット型）シフト記号表'!$C$5:$W$46,21,FALSE))</f>
        <v/>
      </c>
      <c r="AB107" s="180" t="str">
        <f>IF(AB106="","",VLOOKUP(AB106,'【記載例】（ユニット型）シフト記号表'!$C$5:$W$46,21,FALSE))</f>
        <v/>
      </c>
      <c r="AC107" s="180" t="str">
        <f>IF(AC106="","",VLOOKUP(AC106,'【記載例】（ユニット型）シフト記号表'!$C$5:$W$46,21,FALSE))</f>
        <v/>
      </c>
      <c r="AD107" s="180" t="str">
        <f>IF(AD106="","",VLOOKUP(AD106,'【記載例】（ユニット型）シフト記号表'!$C$5:$W$46,21,FALSE))</f>
        <v/>
      </c>
      <c r="AE107" s="180" t="str">
        <f>IF(AE106="","",VLOOKUP(AE106,'【記載例】（ユニット型）シフト記号表'!$C$5:$W$46,21,FALSE))</f>
        <v/>
      </c>
      <c r="AF107" s="180" t="str">
        <f>IF(AF106="","",VLOOKUP(AF106,'【記載例】（ユニット型）シフト記号表'!$C$5:$W$46,21,FALSE))</f>
        <v/>
      </c>
      <c r="AG107" s="181" t="str">
        <f>IF(AG106="","",VLOOKUP(AG106,'【記載例】（ユニット型）シフト記号表'!$C$5:$W$46,21,FALSE))</f>
        <v/>
      </c>
      <c r="AH107" s="179" t="str">
        <f>IF(AH106="","",VLOOKUP(AH106,'【記載例】（ユニット型）シフト記号表'!$C$5:$W$46,21,FALSE))</f>
        <v/>
      </c>
      <c r="AI107" s="180" t="str">
        <f>IF(AI106="","",VLOOKUP(AI106,'【記載例】（ユニット型）シフト記号表'!$C$5:$W$46,21,FALSE))</f>
        <v/>
      </c>
      <c r="AJ107" s="180" t="str">
        <f>IF(AJ106="","",VLOOKUP(AJ106,'【記載例】（ユニット型）シフト記号表'!$C$5:$W$46,21,FALSE))</f>
        <v/>
      </c>
      <c r="AK107" s="180" t="str">
        <f>IF(AK106="","",VLOOKUP(AK106,'【記載例】（ユニット型）シフト記号表'!$C$5:$W$46,21,FALSE))</f>
        <v/>
      </c>
      <c r="AL107" s="180" t="str">
        <f>IF(AL106="","",VLOOKUP(AL106,'【記載例】（ユニット型）シフト記号表'!$C$5:$W$46,21,FALSE))</f>
        <v/>
      </c>
      <c r="AM107" s="180" t="str">
        <f>IF(AM106="","",VLOOKUP(AM106,'【記載例】（ユニット型）シフト記号表'!$C$5:$W$46,21,FALSE))</f>
        <v/>
      </c>
      <c r="AN107" s="181" t="str">
        <f>IF(AN106="","",VLOOKUP(AN106,'【記載例】（ユニット型）シフト記号表'!$C$5:$W$46,21,FALSE))</f>
        <v/>
      </c>
      <c r="AO107" s="179" t="str">
        <f>IF(AO106="","",VLOOKUP(AO106,'【記載例】（ユニット型）シフト記号表'!$C$5:$W$46,21,FALSE))</f>
        <v/>
      </c>
      <c r="AP107" s="180" t="str">
        <f>IF(AP106="","",VLOOKUP(AP106,'【記載例】（ユニット型）シフト記号表'!$C$5:$W$46,21,FALSE))</f>
        <v/>
      </c>
      <c r="AQ107" s="180" t="str">
        <f>IF(AQ106="","",VLOOKUP(AQ106,'【記載例】（ユニット型）シフト記号表'!$C$5:$W$46,21,FALSE))</f>
        <v/>
      </c>
      <c r="AR107" s="180" t="str">
        <f>IF(AR106="","",VLOOKUP(AR106,'【記載例】（ユニット型）シフト記号表'!$C$5:$W$46,21,FALSE))</f>
        <v/>
      </c>
      <c r="AS107" s="180" t="str">
        <f>IF(AS106="","",VLOOKUP(AS106,'【記載例】（ユニット型）シフト記号表'!$C$5:$W$46,21,FALSE))</f>
        <v/>
      </c>
      <c r="AT107" s="180" t="str">
        <f>IF(AT106="","",VLOOKUP(AT106,'【記載例】（ユニット型）シフト記号表'!$C$5:$W$46,21,FALSE))</f>
        <v/>
      </c>
      <c r="AU107" s="181" t="str">
        <f>IF(AU106="","",VLOOKUP(AU106,'【記載例】（ユニット型）シフト記号表'!$C$5:$W$46,21,FALSE))</f>
        <v/>
      </c>
      <c r="AV107" s="179" t="str">
        <f>IF(AV106="","",VLOOKUP(AV106,'【記載例】（ユニット型）シフト記号表'!$C$5:$W$46,21,FALSE))</f>
        <v/>
      </c>
      <c r="AW107" s="180" t="str">
        <f>IF(AW106="","",VLOOKUP(AW106,'【記載例】（ユニット型）シフト記号表'!$C$5:$W$46,21,FALSE))</f>
        <v/>
      </c>
      <c r="AX107" s="180" t="str">
        <f>IF(AX106="","",VLOOKUP(AX106,'【記載例】（ユニット型）シフト記号表'!$C$5:$W$46,21,FALSE))</f>
        <v/>
      </c>
      <c r="AY107" s="180" t="str">
        <f>IF(AY106="","",VLOOKUP(AY106,'【記載例】（ユニット型）シフト記号表'!$C$5:$W$46,21,FALSE))</f>
        <v/>
      </c>
      <c r="AZ107" s="180" t="str">
        <f>IF(AZ106="","",VLOOKUP(AZ106,'【記載例】（ユニット型）シフト記号表'!$C$5:$W$46,21,FALSE))</f>
        <v/>
      </c>
      <c r="BA107" s="180" t="str">
        <f>IF(BA106="","",VLOOKUP(BA106,'【記載例】（ユニット型）シフト記号表'!$C$5:$W$46,21,FALSE))</f>
        <v/>
      </c>
      <c r="BB107" s="181" t="str">
        <f>IF(BB106="","",VLOOKUP(BB106,'【記載例】（ユニット型）シフト記号表'!$C$5:$W$46,21,FALSE))</f>
        <v/>
      </c>
      <c r="BC107" s="179" t="str">
        <f>IF(BC106="","",VLOOKUP(BC106,'【記載例】（ユニット型）シフト記号表'!$C$5:$W$46,21,FALSE))</f>
        <v/>
      </c>
      <c r="BD107" s="180" t="str">
        <f>IF(BD106="","",VLOOKUP(BD106,'【記載例】（ユニット型）シフト記号表'!$C$5:$W$46,21,FALSE))</f>
        <v/>
      </c>
      <c r="BE107" s="182" t="str">
        <f>IF(BE106="","",VLOOKUP(BE106,'【記載例】（ユニット型）シフト記号表'!$C$5:$W$46,21,FALSE))</f>
        <v/>
      </c>
      <c r="BF107" s="252">
        <f>IF($BI$3="計画",SUM(AA107:BB107),IF($BI$3="実績",SUM(AA107:BE107),""))</f>
        <v>0</v>
      </c>
      <c r="BG107" s="253"/>
      <c r="BH107" s="254">
        <f>IF($BI$3="計画",BF107/4,IF($BI$3="実績",(BF107/($BI$7/7)),""))</f>
        <v>0</v>
      </c>
      <c r="BI107" s="255"/>
      <c r="BJ107" s="240"/>
      <c r="BK107" s="241"/>
      <c r="BL107" s="241"/>
      <c r="BM107" s="241"/>
      <c r="BN107" s="242"/>
    </row>
    <row r="108" spans="2:66" ht="20.25" customHeight="1" x14ac:dyDescent="0.4">
      <c r="B108" s="59"/>
      <c r="C108" s="267"/>
      <c r="D108" s="271"/>
      <c r="E108" s="269"/>
      <c r="F108" s="270"/>
      <c r="G108" s="256"/>
      <c r="H108" s="257"/>
      <c r="I108" s="265">
        <f>G107</f>
        <v>0</v>
      </c>
      <c r="J108" s="257"/>
      <c r="K108" s="265">
        <f>M107</f>
        <v>0</v>
      </c>
      <c r="L108" s="257"/>
      <c r="M108" s="258"/>
      <c r="N108" s="259"/>
      <c r="O108" s="260"/>
      <c r="P108" s="261"/>
      <c r="Q108" s="261"/>
      <c r="R108" s="262"/>
      <c r="S108" s="278"/>
      <c r="T108" s="244"/>
      <c r="U108" s="279"/>
      <c r="V108" s="29" t="s">
        <v>129</v>
      </c>
      <c r="W108" s="52"/>
      <c r="X108" s="52"/>
      <c r="Y108" s="53"/>
      <c r="Z108" s="69"/>
      <c r="AA108" s="183" t="str">
        <f>IF(AA106="","",VLOOKUP(AA106,'【記載例】（ユニット型）シフト記号表'!$C$5:$Y$46,23,FALSE))</f>
        <v/>
      </c>
      <c r="AB108" s="184" t="str">
        <f>IF(AB106="","",VLOOKUP(AB106,'【記載例】（ユニット型）シフト記号表'!$C$5:$Y$46,23,FALSE))</f>
        <v/>
      </c>
      <c r="AC108" s="184" t="str">
        <f>IF(AC106="","",VLOOKUP(AC106,'【記載例】（ユニット型）シフト記号表'!$C$5:$Y$46,23,FALSE))</f>
        <v/>
      </c>
      <c r="AD108" s="184" t="str">
        <f>IF(AD106="","",VLOOKUP(AD106,'【記載例】（ユニット型）シフト記号表'!$C$5:$Y$46,23,FALSE))</f>
        <v/>
      </c>
      <c r="AE108" s="184" t="str">
        <f>IF(AE106="","",VLOOKUP(AE106,'【記載例】（ユニット型）シフト記号表'!$C$5:$Y$46,23,FALSE))</f>
        <v/>
      </c>
      <c r="AF108" s="184" t="str">
        <f>IF(AF106="","",VLOOKUP(AF106,'【記載例】（ユニット型）シフト記号表'!$C$5:$Y$46,23,FALSE))</f>
        <v/>
      </c>
      <c r="AG108" s="185" t="str">
        <f>IF(AG106="","",VLOOKUP(AG106,'【記載例】（ユニット型）シフト記号表'!$C$5:$Y$46,23,FALSE))</f>
        <v/>
      </c>
      <c r="AH108" s="183" t="str">
        <f>IF(AH106="","",VLOOKUP(AH106,'【記載例】（ユニット型）シフト記号表'!$C$5:$Y$46,23,FALSE))</f>
        <v/>
      </c>
      <c r="AI108" s="184" t="str">
        <f>IF(AI106="","",VLOOKUP(AI106,'【記載例】（ユニット型）シフト記号表'!$C$5:$Y$46,23,FALSE))</f>
        <v/>
      </c>
      <c r="AJ108" s="184" t="str">
        <f>IF(AJ106="","",VLOOKUP(AJ106,'【記載例】（ユニット型）シフト記号表'!$C$5:$Y$46,23,FALSE))</f>
        <v/>
      </c>
      <c r="AK108" s="184" t="str">
        <f>IF(AK106="","",VLOOKUP(AK106,'【記載例】（ユニット型）シフト記号表'!$C$5:$Y$46,23,FALSE))</f>
        <v/>
      </c>
      <c r="AL108" s="184" t="str">
        <f>IF(AL106="","",VLOOKUP(AL106,'【記載例】（ユニット型）シフト記号表'!$C$5:$Y$46,23,FALSE))</f>
        <v/>
      </c>
      <c r="AM108" s="184" t="str">
        <f>IF(AM106="","",VLOOKUP(AM106,'【記載例】（ユニット型）シフト記号表'!$C$5:$Y$46,23,FALSE))</f>
        <v/>
      </c>
      <c r="AN108" s="185" t="str">
        <f>IF(AN106="","",VLOOKUP(AN106,'【記載例】（ユニット型）シフト記号表'!$C$5:$Y$46,23,FALSE))</f>
        <v/>
      </c>
      <c r="AO108" s="183" t="str">
        <f>IF(AO106="","",VLOOKUP(AO106,'【記載例】（ユニット型）シフト記号表'!$C$5:$Y$46,23,FALSE))</f>
        <v/>
      </c>
      <c r="AP108" s="184" t="str">
        <f>IF(AP106="","",VLOOKUP(AP106,'【記載例】（ユニット型）シフト記号表'!$C$5:$Y$46,23,FALSE))</f>
        <v/>
      </c>
      <c r="AQ108" s="184" t="str">
        <f>IF(AQ106="","",VLOOKUP(AQ106,'【記載例】（ユニット型）シフト記号表'!$C$5:$Y$46,23,FALSE))</f>
        <v/>
      </c>
      <c r="AR108" s="184" t="str">
        <f>IF(AR106="","",VLOOKUP(AR106,'【記載例】（ユニット型）シフト記号表'!$C$5:$Y$46,23,FALSE))</f>
        <v/>
      </c>
      <c r="AS108" s="184" t="str">
        <f>IF(AS106="","",VLOOKUP(AS106,'【記載例】（ユニット型）シフト記号表'!$C$5:$Y$46,23,FALSE))</f>
        <v/>
      </c>
      <c r="AT108" s="184" t="str">
        <f>IF(AT106="","",VLOOKUP(AT106,'【記載例】（ユニット型）シフト記号表'!$C$5:$Y$46,23,FALSE))</f>
        <v/>
      </c>
      <c r="AU108" s="185" t="str">
        <f>IF(AU106="","",VLOOKUP(AU106,'【記載例】（ユニット型）シフト記号表'!$C$5:$Y$46,23,FALSE))</f>
        <v/>
      </c>
      <c r="AV108" s="183" t="str">
        <f>IF(AV106="","",VLOOKUP(AV106,'【記載例】（ユニット型）シフト記号表'!$C$5:$Y$46,23,FALSE))</f>
        <v/>
      </c>
      <c r="AW108" s="184" t="str">
        <f>IF(AW106="","",VLOOKUP(AW106,'【記載例】（ユニット型）シフト記号表'!$C$5:$Y$46,23,FALSE))</f>
        <v/>
      </c>
      <c r="AX108" s="184" t="str">
        <f>IF(AX106="","",VLOOKUP(AX106,'【記載例】（ユニット型）シフト記号表'!$C$5:$Y$46,23,FALSE))</f>
        <v/>
      </c>
      <c r="AY108" s="184" t="str">
        <f>IF(AY106="","",VLOOKUP(AY106,'【記載例】（ユニット型）シフト記号表'!$C$5:$Y$46,23,FALSE))</f>
        <v/>
      </c>
      <c r="AZ108" s="184" t="str">
        <f>IF(AZ106="","",VLOOKUP(AZ106,'【記載例】（ユニット型）シフト記号表'!$C$5:$Y$46,23,FALSE))</f>
        <v/>
      </c>
      <c r="BA108" s="184" t="str">
        <f>IF(BA106="","",VLOOKUP(BA106,'【記載例】（ユニット型）シフト記号表'!$C$5:$Y$46,23,FALSE))</f>
        <v/>
      </c>
      <c r="BB108" s="185" t="str">
        <f>IF(BB106="","",VLOOKUP(BB106,'【記載例】（ユニット型）シフト記号表'!$C$5:$Y$46,23,FALSE))</f>
        <v/>
      </c>
      <c r="BC108" s="183" t="str">
        <f>IF(BC106="","",VLOOKUP(BC106,'【記載例】（ユニット型）シフト記号表'!$C$5:$Y$46,23,FALSE))</f>
        <v/>
      </c>
      <c r="BD108" s="184" t="str">
        <f>IF(BD106="","",VLOOKUP(BD106,'【記載例】（ユニット型）シフト記号表'!$C$5:$Y$46,23,FALSE))</f>
        <v/>
      </c>
      <c r="BE108" s="186" t="str">
        <f>IF(BE106="","",VLOOKUP(BE106,'【記載例】（ユニット型）シフト記号表'!$C$5:$Y$46,23,FALSE))</f>
        <v/>
      </c>
      <c r="BF108" s="263">
        <f>IF($BI$3="計画",SUM(AA108:BB108),IF($BI$3="実績",SUM(AA108:BE108),""))</f>
        <v>0</v>
      </c>
      <c r="BG108" s="264"/>
      <c r="BH108" s="284">
        <f>IF($BI$3="計画",BF108/4,IF($BI$3="実績",(BF108/($BI$7/7)),""))</f>
        <v>0</v>
      </c>
      <c r="BI108" s="285"/>
      <c r="BJ108" s="243"/>
      <c r="BK108" s="244"/>
      <c r="BL108" s="244"/>
      <c r="BM108" s="244"/>
      <c r="BN108" s="245"/>
    </row>
    <row r="109" spans="2:66" ht="20.25" customHeight="1" x14ac:dyDescent="0.4">
      <c r="B109" s="60"/>
      <c r="C109" s="266"/>
      <c r="D109" s="268"/>
      <c r="E109" s="269"/>
      <c r="F109" s="270"/>
      <c r="G109" s="246"/>
      <c r="H109" s="247"/>
      <c r="I109" s="205"/>
      <c r="J109" s="206"/>
      <c r="K109" s="205"/>
      <c r="L109" s="206"/>
      <c r="M109" s="272"/>
      <c r="N109" s="273"/>
      <c r="O109" s="250"/>
      <c r="P109" s="251"/>
      <c r="Q109" s="251"/>
      <c r="R109" s="247"/>
      <c r="S109" s="274"/>
      <c r="T109" s="238"/>
      <c r="U109" s="275"/>
      <c r="V109" s="25" t="s">
        <v>18</v>
      </c>
      <c r="W109" s="32"/>
      <c r="X109" s="32"/>
      <c r="Y109" s="20"/>
      <c r="Z109" s="68"/>
      <c r="AA109" s="209"/>
      <c r="AB109" s="210"/>
      <c r="AC109" s="210"/>
      <c r="AD109" s="210"/>
      <c r="AE109" s="210"/>
      <c r="AF109" s="210"/>
      <c r="AG109" s="211"/>
      <c r="AH109" s="209"/>
      <c r="AI109" s="210"/>
      <c r="AJ109" s="210"/>
      <c r="AK109" s="210"/>
      <c r="AL109" s="210"/>
      <c r="AM109" s="210"/>
      <c r="AN109" s="211"/>
      <c r="AO109" s="209"/>
      <c r="AP109" s="210"/>
      <c r="AQ109" s="210"/>
      <c r="AR109" s="210"/>
      <c r="AS109" s="210"/>
      <c r="AT109" s="210"/>
      <c r="AU109" s="211"/>
      <c r="AV109" s="209"/>
      <c r="AW109" s="210"/>
      <c r="AX109" s="210"/>
      <c r="AY109" s="210"/>
      <c r="AZ109" s="210"/>
      <c r="BA109" s="210"/>
      <c r="BB109" s="211"/>
      <c r="BC109" s="209"/>
      <c r="BD109" s="210"/>
      <c r="BE109" s="212"/>
      <c r="BF109" s="280"/>
      <c r="BG109" s="281"/>
      <c r="BH109" s="282"/>
      <c r="BI109" s="283"/>
      <c r="BJ109" s="237"/>
      <c r="BK109" s="238"/>
      <c r="BL109" s="238"/>
      <c r="BM109" s="238"/>
      <c r="BN109" s="239"/>
    </row>
    <row r="110" spans="2:66" ht="20.25" customHeight="1" x14ac:dyDescent="0.4">
      <c r="B110" s="58">
        <f>B107+1</f>
        <v>31</v>
      </c>
      <c r="C110" s="267"/>
      <c r="D110" s="271"/>
      <c r="E110" s="269"/>
      <c r="F110" s="270"/>
      <c r="G110" s="246"/>
      <c r="H110" s="247"/>
      <c r="I110" s="205"/>
      <c r="J110" s="206"/>
      <c r="K110" s="205"/>
      <c r="L110" s="206"/>
      <c r="M110" s="248"/>
      <c r="N110" s="249"/>
      <c r="O110" s="250"/>
      <c r="P110" s="251"/>
      <c r="Q110" s="251"/>
      <c r="R110" s="247"/>
      <c r="S110" s="276"/>
      <c r="T110" s="241"/>
      <c r="U110" s="277"/>
      <c r="V110" s="27" t="s">
        <v>84</v>
      </c>
      <c r="W110" s="28"/>
      <c r="X110" s="28"/>
      <c r="Y110" s="23"/>
      <c r="Z110" s="63"/>
      <c r="AA110" s="179" t="str">
        <f>IF(AA109="","",VLOOKUP(AA109,'【記載例】（ユニット型）シフト記号表'!$C$5:$W$46,21,FALSE))</f>
        <v/>
      </c>
      <c r="AB110" s="180" t="str">
        <f>IF(AB109="","",VLOOKUP(AB109,'【記載例】（ユニット型）シフト記号表'!$C$5:$W$46,21,FALSE))</f>
        <v/>
      </c>
      <c r="AC110" s="180" t="str">
        <f>IF(AC109="","",VLOOKUP(AC109,'【記載例】（ユニット型）シフト記号表'!$C$5:$W$46,21,FALSE))</f>
        <v/>
      </c>
      <c r="AD110" s="180" t="str">
        <f>IF(AD109="","",VLOOKUP(AD109,'【記載例】（ユニット型）シフト記号表'!$C$5:$W$46,21,FALSE))</f>
        <v/>
      </c>
      <c r="AE110" s="180" t="str">
        <f>IF(AE109="","",VLOOKUP(AE109,'【記載例】（ユニット型）シフト記号表'!$C$5:$W$46,21,FALSE))</f>
        <v/>
      </c>
      <c r="AF110" s="180" t="str">
        <f>IF(AF109="","",VLOOKUP(AF109,'【記載例】（ユニット型）シフト記号表'!$C$5:$W$46,21,FALSE))</f>
        <v/>
      </c>
      <c r="AG110" s="181" t="str">
        <f>IF(AG109="","",VLOOKUP(AG109,'【記載例】（ユニット型）シフト記号表'!$C$5:$W$46,21,FALSE))</f>
        <v/>
      </c>
      <c r="AH110" s="179" t="str">
        <f>IF(AH109="","",VLOOKUP(AH109,'【記載例】（ユニット型）シフト記号表'!$C$5:$W$46,21,FALSE))</f>
        <v/>
      </c>
      <c r="AI110" s="180" t="str">
        <f>IF(AI109="","",VLOOKUP(AI109,'【記載例】（ユニット型）シフト記号表'!$C$5:$W$46,21,FALSE))</f>
        <v/>
      </c>
      <c r="AJ110" s="180" t="str">
        <f>IF(AJ109="","",VLOOKUP(AJ109,'【記載例】（ユニット型）シフト記号表'!$C$5:$W$46,21,FALSE))</f>
        <v/>
      </c>
      <c r="AK110" s="180" t="str">
        <f>IF(AK109="","",VLOOKUP(AK109,'【記載例】（ユニット型）シフト記号表'!$C$5:$W$46,21,FALSE))</f>
        <v/>
      </c>
      <c r="AL110" s="180" t="str">
        <f>IF(AL109="","",VLOOKUP(AL109,'【記載例】（ユニット型）シフト記号表'!$C$5:$W$46,21,FALSE))</f>
        <v/>
      </c>
      <c r="AM110" s="180" t="str">
        <f>IF(AM109="","",VLOOKUP(AM109,'【記載例】（ユニット型）シフト記号表'!$C$5:$W$46,21,FALSE))</f>
        <v/>
      </c>
      <c r="AN110" s="181" t="str">
        <f>IF(AN109="","",VLOOKUP(AN109,'【記載例】（ユニット型）シフト記号表'!$C$5:$W$46,21,FALSE))</f>
        <v/>
      </c>
      <c r="AO110" s="179" t="str">
        <f>IF(AO109="","",VLOOKUP(AO109,'【記載例】（ユニット型）シフト記号表'!$C$5:$W$46,21,FALSE))</f>
        <v/>
      </c>
      <c r="AP110" s="180" t="str">
        <f>IF(AP109="","",VLOOKUP(AP109,'【記載例】（ユニット型）シフト記号表'!$C$5:$W$46,21,FALSE))</f>
        <v/>
      </c>
      <c r="AQ110" s="180" t="str">
        <f>IF(AQ109="","",VLOOKUP(AQ109,'【記載例】（ユニット型）シフト記号表'!$C$5:$W$46,21,FALSE))</f>
        <v/>
      </c>
      <c r="AR110" s="180" t="str">
        <f>IF(AR109="","",VLOOKUP(AR109,'【記載例】（ユニット型）シフト記号表'!$C$5:$W$46,21,FALSE))</f>
        <v/>
      </c>
      <c r="AS110" s="180" t="str">
        <f>IF(AS109="","",VLOOKUP(AS109,'【記載例】（ユニット型）シフト記号表'!$C$5:$W$46,21,FALSE))</f>
        <v/>
      </c>
      <c r="AT110" s="180" t="str">
        <f>IF(AT109="","",VLOOKUP(AT109,'【記載例】（ユニット型）シフト記号表'!$C$5:$W$46,21,FALSE))</f>
        <v/>
      </c>
      <c r="AU110" s="181" t="str">
        <f>IF(AU109="","",VLOOKUP(AU109,'【記載例】（ユニット型）シフト記号表'!$C$5:$W$46,21,FALSE))</f>
        <v/>
      </c>
      <c r="AV110" s="179" t="str">
        <f>IF(AV109="","",VLOOKUP(AV109,'【記載例】（ユニット型）シフト記号表'!$C$5:$W$46,21,FALSE))</f>
        <v/>
      </c>
      <c r="AW110" s="180" t="str">
        <f>IF(AW109="","",VLOOKUP(AW109,'【記載例】（ユニット型）シフト記号表'!$C$5:$W$46,21,FALSE))</f>
        <v/>
      </c>
      <c r="AX110" s="180" t="str">
        <f>IF(AX109="","",VLOOKUP(AX109,'【記載例】（ユニット型）シフト記号表'!$C$5:$W$46,21,FALSE))</f>
        <v/>
      </c>
      <c r="AY110" s="180" t="str">
        <f>IF(AY109="","",VLOOKUP(AY109,'【記載例】（ユニット型）シフト記号表'!$C$5:$W$46,21,FALSE))</f>
        <v/>
      </c>
      <c r="AZ110" s="180" t="str">
        <f>IF(AZ109="","",VLOOKUP(AZ109,'【記載例】（ユニット型）シフト記号表'!$C$5:$W$46,21,FALSE))</f>
        <v/>
      </c>
      <c r="BA110" s="180" t="str">
        <f>IF(BA109="","",VLOOKUP(BA109,'【記載例】（ユニット型）シフト記号表'!$C$5:$W$46,21,FALSE))</f>
        <v/>
      </c>
      <c r="BB110" s="181" t="str">
        <f>IF(BB109="","",VLOOKUP(BB109,'【記載例】（ユニット型）シフト記号表'!$C$5:$W$46,21,FALSE))</f>
        <v/>
      </c>
      <c r="BC110" s="179" t="str">
        <f>IF(BC109="","",VLOOKUP(BC109,'【記載例】（ユニット型）シフト記号表'!$C$5:$W$46,21,FALSE))</f>
        <v/>
      </c>
      <c r="BD110" s="180" t="str">
        <f>IF(BD109="","",VLOOKUP(BD109,'【記載例】（ユニット型）シフト記号表'!$C$5:$W$46,21,FALSE))</f>
        <v/>
      </c>
      <c r="BE110" s="182" t="str">
        <f>IF(BE109="","",VLOOKUP(BE109,'【記載例】（ユニット型）シフト記号表'!$C$5:$W$46,21,FALSE))</f>
        <v/>
      </c>
      <c r="BF110" s="252">
        <f>IF($BI$3="計画",SUM(AA110:BB110),IF($BI$3="実績",SUM(AA110:BE110),""))</f>
        <v>0</v>
      </c>
      <c r="BG110" s="253"/>
      <c r="BH110" s="254">
        <f>IF($BI$3="計画",BF110/4,IF($BI$3="実績",(BF110/($BI$7/7)),""))</f>
        <v>0</v>
      </c>
      <c r="BI110" s="255"/>
      <c r="BJ110" s="240"/>
      <c r="BK110" s="241"/>
      <c r="BL110" s="241"/>
      <c r="BM110" s="241"/>
      <c r="BN110" s="242"/>
    </row>
    <row r="111" spans="2:66" ht="20.25" customHeight="1" x14ac:dyDescent="0.4">
      <c r="B111" s="59"/>
      <c r="C111" s="267"/>
      <c r="D111" s="271"/>
      <c r="E111" s="269"/>
      <c r="F111" s="270"/>
      <c r="G111" s="256"/>
      <c r="H111" s="257"/>
      <c r="I111" s="265">
        <f>G110</f>
        <v>0</v>
      </c>
      <c r="J111" s="257"/>
      <c r="K111" s="265">
        <f>M110</f>
        <v>0</v>
      </c>
      <c r="L111" s="257"/>
      <c r="M111" s="258"/>
      <c r="N111" s="259"/>
      <c r="O111" s="260"/>
      <c r="P111" s="261"/>
      <c r="Q111" s="261"/>
      <c r="R111" s="262"/>
      <c r="S111" s="278"/>
      <c r="T111" s="244"/>
      <c r="U111" s="279"/>
      <c r="V111" s="29" t="s">
        <v>129</v>
      </c>
      <c r="W111" s="52"/>
      <c r="X111" s="52"/>
      <c r="Y111" s="53"/>
      <c r="Z111" s="69"/>
      <c r="AA111" s="183" t="str">
        <f>IF(AA109="","",VLOOKUP(AA109,'【記載例】（ユニット型）シフト記号表'!$C$5:$Y$46,23,FALSE))</f>
        <v/>
      </c>
      <c r="AB111" s="184" t="str">
        <f>IF(AB109="","",VLOOKUP(AB109,'【記載例】（ユニット型）シフト記号表'!$C$5:$Y$46,23,FALSE))</f>
        <v/>
      </c>
      <c r="AC111" s="184" t="str">
        <f>IF(AC109="","",VLOOKUP(AC109,'【記載例】（ユニット型）シフト記号表'!$C$5:$Y$46,23,FALSE))</f>
        <v/>
      </c>
      <c r="AD111" s="184" t="str">
        <f>IF(AD109="","",VLOOKUP(AD109,'【記載例】（ユニット型）シフト記号表'!$C$5:$Y$46,23,FALSE))</f>
        <v/>
      </c>
      <c r="AE111" s="184" t="str">
        <f>IF(AE109="","",VLOOKUP(AE109,'【記載例】（ユニット型）シフト記号表'!$C$5:$Y$46,23,FALSE))</f>
        <v/>
      </c>
      <c r="AF111" s="184" t="str">
        <f>IF(AF109="","",VLOOKUP(AF109,'【記載例】（ユニット型）シフト記号表'!$C$5:$Y$46,23,FALSE))</f>
        <v/>
      </c>
      <c r="AG111" s="185" t="str">
        <f>IF(AG109="","",VLOOKUP(AG109,'【記載例】（ユニット型）シフト記号表'!$C$5:$Y$46,23,FALSE))</f>
        <v/>
      </c>
      <c r="AH111" s="183" t="str">
        <f>IF(AH109="","",VLOOKUP(AH109,'【記載例】（ユニット型）シフト記号表'!$C$5:$Y$46,23,FALSE))</f>
        <v/>
      </c>
      <c r="AI111" s="184" t="str">
        <f>IF(AI109="","",VLOOKUP(AI109,'【記載例】（ユニット型）シフト記号表'!$C$5:$Y$46,23,FALSE))</f>
        <v/>
      </c>
      <c r="AJ111" s="184" t="str">
        <f>IF(AJ109="","",VLOOKUP(AJ109,'【記載例】（ユニット型）シフト記号表'!$C$5:$Y$46,23,FALSE))</f>
        <v/>
      </c>
      <c r="AK111" s="184" t="str">
        <f>IF(AK109="","",VLOOKUP(AK109,'【記載例】（ユニット型）シフト記号表'!$C$5:$Y$46,23,FALSE))</f>
        <v/>
      </c>
      <c r="AL111" s="184" t="str">
        <f>IF(AL109="","",VLOOKUP(AL109,'【記載例】（ユニット型）シフト記号表'!$C$5:$Y$46,23,FALSE))</f>
        <v/>
      </c>
      <c r="AM111" s="184" t="str">
        <f>IF(AM109="","",VLOOKUP(AM109,'【記載例】（ユニット型）シフト記号表'!$C$5:$Y$46,23,FALSE))</f>
        <v/>
      </c>
      <c r="AN111" s="185" t="str">
        <f>IF(AN109="","",VLOOKUP(AN109,'【記載例】（ユニット型）シフト記号表'!$C$5:$Y$46,23,FALSE))</f>
        <v/>
      </c>
      <c r="AO111" s="183" t="str">
        <f>IF(AO109="","",VLOOKUP(AO109,'【記載例】（ユニット型）シフト記号表'!$C$5:$Y$46,23,FALSE))</f>
        <v/>
      </c>
      <c r="AP111" s="184" t="str">
        <f>IF(AP109="","",VLOOKUP(AP109,'【記載例】（ユニット型）シフト記号表'!$C$5:$Y$46,23,FALSE))</f>
        <v/>
      </c>
      <c r="AQ111" s="184" t="str">
        <f>IF(AQ109="","",VLOOKUP(AQ109,'【記載例】（ユニット型）シフト記号表'!$C$5:$Y$46,23,FALSE))</f>
        <v/>
      </c>
      <c r="AR111" s="184" t="str">
        <f>IF(AR109="","",VLOOKUP(AR109,'【記載例】（ユニット型）シフト記号表'!$C$5:$Y$46,23,FALSE))</f>
        <v/>
      </c>
      <c r="AS111" s="184" t="str">
        <f>IF(AS109="","",VLOOKUP(AS109,'【記載例】（ユニット型）シフト記号表'!$C$5:$Y$46,23,FALSE))</f>
        <v/>
      </c>
      <c r="AT111" s="184" t="str">
        <f>IF(AT109="","",VLOOKUP(AT109,'【記載例】（ユニット型）シフト記号表'!$C$5:$Y$46,23,FALSE))</f>
        <v/>
      </c>
      <c r="AU111" s="185" t="str">
        <f>IF(AU109="","",VLOOKUP(AU109,'【記載例】（ユニット型）シフト記号表'!$C$5:$Y$46,23,FALSE))</f>
        <v/>
      </c>
      <c r="AV111" s="183" t="str">
        <f>IF(AV109="","",VLOOKUP(AV109,'【記載例】（ユニット型）シフト記号表'!$C$5:$Y$46,23,FALSE))</f>
        <v/>
      </c>
      <c r="AW111" s="184" t="str">
        <f>IF(AW109="","",VLOOKUP(AW109,'【記載例】（ユニット型）シフト記号表'!$C$5:$Y$46,23,FALSE))</f>
        <v/>
      </c>
      <c r="AX111" s="184" t="str">
        <f>IF(AX109="","",VLOOKUP(AX109,'【記載例】（ユニット型）シフト記号表'!$C$5:$Y$46,23,FALSE))</f>
        <v/>
      </c>
      <c r="AY111" s="184" t="str">
        <f>IF(AY109="","",VLOOKUP(AY109,'【記載例】（ユニット型）シフト記号表'!$C$5:$Y$46,23,FALSE))</f>
        <v/>
      </c>
      <c r="AZ111" s="184" t="str">
        <f>IF(AZ109="","",VLOOKUP(AZ109,'【記載例】（ユニット型）シフト記号表'!$C$5:$Y$46,23,FALSE))</f>
        <v/>
      </c>
      <c r="BA111" s="184" t="str">
        <f>IF(BA109="","",VLOOKUP(BA109,'【記載例】（ユニット型）シフト記号表'!$C$5:$Y$46,23,FALSE))</f>
        <v/>
      </c>
      <c r="BB111" s="185" t="str">
        <f>IF(BB109="","",VLOOKUP(BB109,'【記載例】（ユニット型）シフト記号表'!$C$5:$Y$46,23,FALSE))</f>
        <v/>
      </c>
      <c r="BC111" s="183" t="str">
        <f>IF(BC109="","",VLOOKUP(BC109,'【記載例】（ユニット型）シフト記号表'!$C$5:$Y$46,23,FALSE))</f>
        <v/>
      </c>
      <c r="BD111" s="184" t="str">
        <f>IF(BD109="","",VLOOKUP(BD109,'【記載例】（ユニット型）シフト記号表'!$C$5:$Y$46,23,FALSE))</f>
        <v/>
      </c>
      <c r="BE111" s="186" t="str">
        <f>IF(BE109="","",VLOOKUP(BE109,'【記載例】（ユニット型）シフト記号表'!$C$5:$Y$46,23,FALSE))</f>
        <v/>
      </c>
      <c r="BF111" s="263">
        <f>IF($BI$3="計画",SUM(AA111:BB111),IF($BI$3="実績",SUM(AA111:BE111),""))</f>
        <v>0</v>
      </c>
      <c r="BG111" s="264"/>
      <c r="BH111" s="284">
        <f>IF($BI$3="計画",BF111/4,IF($BI$3="実績",(BF111/($BI$7/7)),""))</f>
        <v>0</v>
      </c>
      <c r="BI111" s="285"/>
      <c r="BJ111" s="243"/>
      <c r="BK111" s="244"/>
      <c r="BL111" s="244"/>
      <c r="BM111" s="244"/>
      <c r="BN111" s="245"/>
    </row>
    <row r="112" spans="2:66" ht="20.25" customHeight="1" x14ac:dyDescent="0.4">
      <c r="B112" s="60"/>
      <c r="C112" s="266"/>
      <c r="D112" s="268"/>
      <c r="E112" s="269"/>
      <c r="F112" s="270"/>
      <c r="G112" s="246"/>
      <c r="H112" s="247"/>
      <c r="I112" s="205"/>
      <c r="J112" s="206"/>
      <c r="K112" s="205"/>
      <c r="L112" s="206"/>
      <c r="M112" s="272"/>
      <c r="N112" s="273"/>
      <c r="O112" s="250"/>
      <c r="P112" s="251"/>
      <c r="Q112" s="251"/>
      <c r="R112" s="247"/>
      <c r="S112" s="274"/>
      <c r="T112" s="238"/>
      <c r="U112" s="275"/>
      <c r="V112" s="25" t="s">
        <v>18</v>
      </c>
      <c r="W112" s="32"/>
      <c r="X112" s="32"/>
      <c r="Y112" s="20"/>
      <c r="Z112" s="68"/>
      <c r="AA112" s="209"/>
      <c r="AB112" s="210"/>
      <c r="AC112" s="210"/>
      <c r="AD112" s="210"/>
      <c r="AE112" s="210"/>
      <c r="AF112" s="210"/>
      <c r="AG112" s="211"/>
      <c r="AH112" s="209"/>
      <c r="AI112" s="210"/>
      <c r="AJ112" s="210"/>
      <c r="AK112" s="210"/>
      <c r="AL112" s="210"/>
      <c r="AM112" s="210"/>
      <c r="AN112" s="211"/>
      <c r="AO112" s="209"/>
      <c r="AP112" s="210"/>
      <c r="AQ112" s="210"/>
      <c r="AR112" s="210"/>
      <c r="AS112" s="210"/>
      <c r="AT112" s="210"/>
      <c r="AU112" s="211"/>
      <c r="AV112" s="209"/>
      <c r="AW112" s="210"/>
      <c r="AX112" s="210"/>
      <c r="AY112" s="210"/>
      <c r="AZ112" s="210"/>
      <c r="BA112" s="210"/>
      <c r="BB112" s="211"/>
      <c r="BC112" s="209"/>
      <c r="BD112" s="210"/>
      <c r="BE112" s="212"/>
      <c r="BF112" s="280"/>
      <c r="BG112" s="281"/>
      <c r="BH112" s="282"/>
      <c r="BI112" s="283"/>
      <c r="BJ112" s="237"/>
      <c r="BK112" s="238"/>
      <c r="BL112" s="238"/>
      <c r="BM112" s="238"/>
      <c r="BN112" s="239"/>
    </row>
    <row r="113" spans="2:66" ht="20.25" customHeight="1" x14ac:dyDescent="0.4">
      <c r="B113" s="58">
        <f>B110+1</f>
        <v>32</v>
      </c>
      <c r="C113" s="267"/>
      <c r="D113" s="271"/>
      <c r="E113" s="269"/>
      <c r="F113" s="270"/>
      <c r="G113" s="246"/>
      <c r="H113" s="247"/>
      <c r="I113" s="205"/>
      <c r="J113" s="206"/>
      <c r="K113" s="205"/>
      <c r="L113" s="206"/>
      <c r="M113" s="248"/>
      <c r="N113" s="249"/>
      <c r="O113" s="250"/>
      <c r="P113" s="251"/>
      <c r="Q113" s="251"/>
      <c r="R113" s="247"/>
      <c r="S113" s="276"/>
      <c r="T113" s="241"/>
      <c r="U113" s="277"/>
      <c r="V113" s="27" t="s">
        <v>84</v>
      </c>
      <c r="W113" s="28"/>
      <c r="X113" s="28"/>
      <c r="Y113" s="23"/>
      <c r="Z113" s="63"/>
      <c r="AA113" s="179" t="str">
        <f>IF(AA112="","",VLOOKUP(AA112,'【記載例】（ユニット型）シフト記号表'!$C$5:$W$46,21,FALSE))</f>
        <v/>
      </c>
      <c r="AB113" s="180" t="str">
        <f>IF(AB112="","",VLOOKUP(AB112,'【記載例】（ユニット型）シフト記号表'!$C$5:$W$46,21,FALSE))</f>
        <v/>
      </c>
      <c r="AC113" s="180" t="str">
        <f>IF(AC112="","",VLOOKUP(AC112,'【記載例】（ユニット型）シフト記号表'!$C$5:$W$46,21,FALSE))</f>
        <v/>
      </c>
      <c r="AD113" s="180" t="str">
        <f>IF(AD112="","",VLOOKUP(AD112,'【記載例】（ユニット型）シフト記号表'!$C$5:$W$46,21,FALSE))</f>
        <v/>
      </c>
      <c r="AE113" s="180" t="str">
        <f>IF(AE112="","",VLOOKUP(AE112,'【記載例】（ユニット型）シフト記号表'!$C$5:$W$46,21,FALSE))</f>
        <v/>
      </c>
      <c r="AF113" s="180" t="str">
        <f>IF(AF112="","",VLOOKUP(AF112,'【記載例】（ユニット型）シフト記号表'!$C$5:$W$46,21,FALSE))</f>
        <v/>
      </c>
      <c r="AG113" s="181" t="str">
        <f>IF(AG112="","",VLOOKUP(AG112,'【記載例】（ユニット型）シフト記号表'!$C$5:$W$46,21,FALSE))</f>
        <v/>
      </c>
      <c r="AH113" s="179" t="str">
        <f>IF(AH112="","",VLOOKUP(AH112,'【記載例】（ユニット型）シフト記号表'!$C$5:$W$46,21,FALSE))</f>
        <v/>
      </c>
      <c r="AI113" s="180" t="str">
        <f>IF(AI112="","",VLOOKUP(AI112,'【記載例】（ユニット型）シフト記号表'!$C$5:$W$46,21,FALSE))</f>
        <v/>
      </c>
      <c r="AJ113" s="180" t="str">
        <f>IF(AJ112="","",VLOOKUP(AJ112,'【記載例】（ユニット型）シフト記号表'!$C$5:$W$46,21,FALSE))</f>
        <v/>
      </c>
      <c r="AK113" s="180" t="str">
        <f>IF(AK112="","",VLOOKUP(AK112,'【記載例】（ユニット型）シフト記号表'!$C$5:$W$46,21,FALSE))</f>
        <v/>
      </c>
      <c r="AL113" s="180" t="str">
        <f>IF(AL112="","",VLOOKUP(AL112,'【記載例】（ユニット型）シフト記号表'!$C$5:$W$46,21,FALSE))</f>
        <v/>
      </c>
      <c r="AM113" s="180" t="str">
        <f>IF(AM112="","",VLOOKUP(AM112,'【記載例】（ユニット型）シフト記号表'!$C$5:$W$46,21,FALSE))</f>
        <v/>
      </c>
      <c r="AN113" s="181" t="str">
        <f>IF(AN112="","",VLOOKUP(AN112,'【記載例】（ユニット型）シフト記号表'!$C$5:$W$46,21,FALSE))</f>
        <v/>
      </c>
      <c r="AO113" s="179" t="str">
        <f>IF(AO112="","",VLOOKUP(AO112,'【記載例】（ユニット型）シフト記号表'!$C$5:$W$46,21,FALSE))</f>
        <v/>
      </c>
      <c r="AP113" s="180" t="str">
        <f>IF(AP112="","",VLOOKUP(AP112,'【記載例】（ユニット型）シフト記号表'!$C$5:$W$46,21,FALSE))</f>
        <v/>
      </c>
      <c r="AQ113" s="180" t="str">
        <f>IF(AQ112="","",VLOOKUP(AQ112,'【記載例】（ユニット型）シフト記号表'!$C$5:$W$46,21,FALSE))</f>
        <v/>
      </c>
      <c r="AR113" s="180" t="str">
        <f>IF(AR112="","",VLOOKUP(AR112,'【記載例】（ユニット型）シフト記号表'!$C$5:$W$46,21,FALSE))</f>
        <v/>
      </c>
      <c r="AS113" s="180" t="str">
        <f>IF(AS112="","",VLOOKUP(AS112,'【記載例】（ユニット型）シフト記号表'!$C$5:$W$46,21,FALSE))</f>
        <v/>
      </c>
      <c r="AT113" s="180" t="str">
        <f>IF(AT112="","",VLOOKUP(AT112,'【記載例】（ユニット型）シフト記号表'!$C$5:$W$46,21,FALSE))</f>
        <v/>
      </c>
      <c r="AU113" s="181" t="str">
        <f>IF(AU112="","",VLOOKUP(AU112,'【記載例】（ユニット型）シフト記号表'!$C$5:$W$46,21,FALSE))</f>
        <v/>
      </c>
      <c r="AV113" s="179" t="str">
        <f>IF(AV112="","",VLOOKUP(AV112,'【記載例】（ユニット型）シフト記号表'!$C$5:$W$46,21,FALSE))</f>
        <v/>
      </c>
      <c r="AW113" s="180" t="str">
        <f>IF(AW112="","",VLOOKUP(AW112,'【記載例】（ユニット型）シフト記号表'!$C$5:$W$46,21,FALSE))</f>
        <v/>
      </c>
      <c r="AX113" s="180" t="str">
        <f>IF(AX112="","",VLOOKUP(AX112,'【記載例】（ユニット型）シフト記号表'!$C$5:$W$46,21,FALSE))</f>
        <v/>
      </c>
      <c r="AY113" s="180" t="str">
        <f>IF(AY112="","",VLOOKUP(AY112,'【記載例】（ユニット型）シフト記号表'!$C$5:$W$46,21,FALSE))</f>
        <v/>
      </c>
      <c r="AZ113" s="180" t="str">
        <f>IF(AZ112="","",VLOOKUP(AZ112,'【記載例】（ユニット型）シフト記号表'!$C$5:$W$46,21,FALSE))</f>
        <v/>
      </c>
      <c r="BA113" s="180" t="str">
        <f>IF(BA112="","",VLOOKUP(BA112,'【記載例】（ユニット型）シフト記号表'!$C$5:$W$46,21,FALSE))</f>
        <v/>
      </c>
      <c r="BB113" s="181" t="str">
        <f>IF(BB112="","",VLOOKUP(BB112,'【記載例】（ユニット型）シフト記号表'!$C$5:$W$46,21,FALSE))</f>
        <v/>
      </c>
      <c r="BC113" s="179" t="str">
        <f>IF(BC112="","",VLOOKUP(BC112,'【記載例】（ユニット型）シフト記号表'!$C$5:$W$46,21,FALSE))</f>
        <v/>
      </c>
      <c r="BD113" s="180" t="str">
        <f>IF(BD112="","",VLOOKUP(BD112,'【記載例】（ユニット型）シフト記号表'!$C$5:$W$46,21,FALSE))</f>
        <v/>
      </c>
      <c r="BE113" s="182" t="str">
        <f>IF(BE112="","",VLOOKUP(BE112,'【記載例】（ユニット型）シフト記号表'!$C$5:$W$46,21,FALSE))</f>
        <v/>
      </c>
      <c r="BF113" s="252">
        <f>IF($BI$3="計画",SUM(AA113:BB113),IF($BI$3="実績",SUM(AA113:BE113),""))</f>
        <v>0</v>
      </c>
      <c r="BG113" s="253"/>
      <c r="BH113" s="254">
        <f>IF($BI$3="計画",BF113/4,IF($BI$3="実績",(BF113/($BI$7/7)),""))</f>
        <v>0</v>
      </c>
      <c r="BI113" s="255"/>
      <c r="BJ113" s="240"/>
      <c r="BK113" s="241"/>
      <c r="BL113" s="241"/>
      <c r="BM113" s="241"/>
      <c r="BN113" s="242"/>
    </row>
    <row r="114" spans="2:66" ht="20.25" customHeight="1" x14ac:dyDescent="0.4">
      <c r="B114" s="59"/>
      <c r="C114" s="267"/>
      <c r="D114" s="271"/>
      <c r="E114" s="269"/>
      <c r="F114" s="270"/>
      <c r="G114" s="256"/>
      <c r="H114" s="257"/>
      <c r="I114" s="265">
        <f>G113</f>
        <v>0</v>
      </c>
      <c r="J114" s="257"/>
      <c r="K114" s="265">
        <f>M113</f>
        <v>0</v>
      </c>
      <c r="L114" s="257"/>
      <c r="M114" s="258"/>
      <c r="N114" s="259"/>
      <c r="O114" s="260"/>
      <c r="P114" s="261"/>
      <c r="Q114" s="261"/>
      <c r="R114" s="262"/>
      <c r="S114" s="278"/>
      <c r="T114" s="244"/>
      <c r="U114" s="279"/>
      <c r="V114" s="29" t="s">
        <v>129</v>
      </c>
      <c r="W114" s="52"/>
      <c r="X114" s="52"/>
      <c r="Y114" s="53"/>
      <c r="Z114" s="69"/>
      <c r="AA114" s="183" t="str">
        <f>IF(AA112="","",VLOOKUP(AA112,'【記載例】（ユニット型）シフト記号表'!$C$5:$Y$46,23,FALSE))</f>
        <v/>
      </c>
      <c r="AB114" s="184" t="str">
        <f>IF(AB112="","",VLOOKUP(AB112,'【記載例】（ユニット型）シフト記号表'!$C$5:$Y$46,23,FALSE))</f>
        <v/>
      </c>
      <c r="AC114" s="184" t="str">
        <f>IF(AC112="","",VLOOKUP(AC112,'【記載例】（ユニット型）シフト記号表'!$C$5:$Y$46,23,FALSE))</f>
        <v/>
      </c>
      <c r="AD114" s="184" t="str">
        <f>IF(AD112="","",VLOOKUP(AD112,'【記載例】（ユニット型）シフト記号表'!$C$5:$Y$46,23,FALSE))</f>
        <v/>
      </c>
      <c r="AE114" s="184" t="str">
        <f>IF(AE112="","",VLOOKUP(AE112,'【記載例】（ユニット型）シフト記号表'!$C$5:$Y$46,23,FALSE))</f>
        <v/>
      </c>
      <c r="AF114" s="184" t="str">
        <f>IF(AF112="","",VLOOKUP(AF112,'【記載例】（ユニット型）シフト記号表'!$C$5:$Y$46,23,FALSE))</f>
        <v/>
      </c>
      <c r="AG114" s="185" t="str">
        <f>IF(AG112="","",VLOOKUP(AG112,'【記載例】（ユニット型）シフト記号表'!$C$5:$Y$46,23,FALSE))</f>
        <v/>
      </c>
      <c r="AH114" s="183" t="str">
        <f>IF(AH112="","",VLOOKUP(AH112,'【記載例】（ユニット型）シフト記号表'!$C$5:$Y$46,23,FALSE))</f>
        <v/>
      </c>
      <c r="AI114" s="184" t="str">
        <f>IF(AI112="","",VLOOKUP(AI112,'【記載例】（ユニット型）シフト記号表'!$C$5:$Y$46,23,FALSE))</f>
        <v/>
      </c>
      <c r="AJ114" s="184" t="str">
        <f>IF(AJ112="","",VLOOKUP(AJ112,'【記載例】（ユニット型）シフト記号表'!$C$5:$Y$46,23,FALSE))</f>
        <v/>
      </c>
      <c r="AK114" s="184" t="str">
        <f>IF(AK112="","",VLOOKUP(AK112,'【記載例】（ユニット型）シフト記号表'!$C$5:$Y$46,23,FALSE))</f>
        <v/>
      </c>
      <c r="AL114" s="184" t="str">
        <f>IF(AL112="","",VLOOKUP(AL112,'【記載例】（ユニット型）シフト記号表'!$C$5:$Y$46,23,FALSE))</f>
        <v/>
      </c>
      <c r="AM114" s="184" t="str">
        <f>IF(AM112="","",VLOOKUP(AM112,'【記載例】（ユニット型）シフト記号表'!$C$5:$Y$46,23,FALSE))</f>
        <v/>
      </c>
      <c r="AN114" s="185" t="str">
        <f>IF(AN112="","",VLOOKUP(AN112,'【記載例】（ユニット型）シフト記号表'!$C$5:$Y$46,23,FALSE))</f>
        <v/>
      </c>
      <c r="AO114" s="183" t="str">
        <f>IF(AO112="","",VLOOKUP(AO112,'【記載例】（ユニット型）シフト記号表'!$C$5:$Y$46,23,FALSE))</f>
        <v/>
      </c>
      <c r="AP114" s="184" t="str">
        <f>IF(AP112="","",VLOOKUP(AP112,'【記載例】（ユニット型）シフト記号表'!$C$5:$Y$46,23,FALSE))</f>
        <v/>
      </c>
      <c r="AQ114" s="184" t="str">
        <f>IF(AQ112="","",VLOOKUP(AQ112,'【記載例】（ユニット型）シフト記号表'!$C$5:$Y$46,23,FALSE))</f>
        <v/>
      </c>
      <c r="AR114" s="184" t="str">
        <f>IF(AR112="","",VLOOKUP(AR112,'【記載例】（ユニット型）シフト記号表'!$C$5:$Y$46,23,FALSE))</f>
        <v/>
      </c>
      <c r="AS114" s="184" t="str">
        <f>IF(AS112="","",VLOOKUP(AS112,'【記載例】（ユニット型）シフト記号表'!$C$5:$Y$46,23,FALSE))</f>
        <v/>
      </c>
      <c r="AT114" s="184" t="str">
        <f>IF(AT112="","",VLOOKUP(AT112,'【記載例】（ユニット型）シフト記号表'!$C$5:$Y$46,23,FALSE))</f>
        <v/>
      </c>
      <c r="AU114" s="185" t="str">
        <f>IF(AU112="","",VLOOKUP(AU112,'【記載例】（ユニット型）シフト記号表'!$C$5:$Y$46,23,FALSE))</f>
        <v/>
      </c>
      <c r="AV114" s="183" t="str">
        <f>IF(AV112="","",VLOOKUP(AV112,'【記載例】（ユニット型）シフト記号表'!$C$5:$Y$46,23,FALSE))</f>
        <v/>
      </c>
      <c r="AW114" s="184" t="str">
        <f>IF(AW112="","",VLOOKUP(AW112,'【記載例】（ユニット型）シフト記号表'!$C$5:$Y$46,23,FALSE))</f>
        <v/>
      </c>
      <c r="AX114" s="184" t="str">
        <f>IF(AX112="","",VLOOKUP(AX112,'【記載例】（ユニット型）シフト記号表'!$C$5:$Y$46,23,FALSE))</f>
        <v/>
      </c>
      <c r="AY114" s="184" t="str">
        <f>IF(AY112="","",VLOOKUP(AY112,'【記載例】（ユニット型）シフト記号表'!$C$5:$Y$46,23,FALSE))</f>
        <v/>
      </c>
      <c r="AZ114" s="184" t="str">
        <f>IF(AZ112="","",VLOOKUP(AZ112,'【記載例】（ユニット型）シフト記号表'!$C$5:$Y$46,23,FALSE))</f>
        <v/>
      </c>
      <c r="BA114" s="184" t="str">
        <f>IF(BA112="","",VLOOKUP(BA112,'【記載例】（ユニット型）シフト記号表'!$C$5:$Y$46,23,FALSE))</f>
        <v/>
      </c>
      <c r="BB114" s="185" t="str">
        <f>IF(BB112="","",VLOOKUP(BB112,'【記載例】（ユニット型）シフト記号表'!$C$5:$Y$46,23,FALSE))</f>
        <v/>
      </c>
      <c r="BC114" s="183" t="str">
        <f>IF(BC112="","",VLOOKUP(BC112,'【記載例】（ユニット型）シフト記号表'!$C$5:$Y$46,23,FALSE))</f>
        <v/>
      </c>
      <c r="BD114" s="184" t="str">
        <f>IF(BD112="","",VLOOKUP(BD112,'【記載例】（ユニット型）シフト記号表'!$C$5:$Y$46,23,FALSE))</f>
        <v/>
      </c>
      <c r="BE114" s="186" t="str">
        <f>IF(BE112="","",VLOOKUP(BE112,'【記載例】（ユニット型）シフト記号表'!$C$5:$Y$46,23,FALSE))</f>
        <v/>
      </c>
      <c r="BF114" s="263">
        <f>IF($BI$3="計画",SUM(AA114:BB114),IF($BI$3="実績",SUM(AA114:BE114),""))</f>
        <v>0</v>
      </c>
      <c r="BG114" s="264"/>
      <c r="BH114" s="284">
        <f>IF($BI$3="計画",BF114/4,IF($BI$3="実績",(BF114/($BI$7/7)),""))</f>
        <v>0</v>
      </c>
      <c r="BI114" s="285"/>
      <c r="BJ114" s="243"/>
      <c r="BK114" s="244"/>
      <c r="BL114" s="244"/>
      <c r="BM114" s="244"/>
      <c r="BN114" s="245"/>
    </row>
    <row r="115" spans="2:66" ht="20.25" customHeight="1" x14ac:dyDescent="0.4">
      <c r="B115" s="60"/>
      <c r="C115" s="266"/>
      <c r="D115" s="268"/>
      <c r="E115" s="269"/>
      <c r="F115" s="270"/>
      <c r="G115" s="246"/>
      <c r="H115" s="247"/>
      <c r="I115" s="205"/>
      <c r="J115" s="206"/>
      <c r="K115" s="205"/>
      <c r="L115" s="206"/>
      <c r="M115" s="272"/>
      <c r="N115" s="273"/>
      <c r="O115" s="250"/>
      <c r="P115" s="251"/>
      <c r="Q115" s="251"/>
      <c r="R115" s="247"/>
      <c r="S115" s="274"/>
      <c r="T115" s="238"/>
      <c r="U115" s="275"/>
      <c r="V115" s="25" t="s">
        <v>18</v>
      </c>
      <c r="W115" s="32"/>
      <c r="X115" s="32"/>
      <c r="Y115" s="20"/>
      <c r="Z115" s="68"/>
      <c r="AA115" s="209"/>
      <c r="AB115" s="210"/>
      <c r="AC115" s="210"/>
      <c r="AD115" s="210"/>
      <c r="AE115" s="210"/>
      <c r="AF115" s="210"/>
      <c r="AG115" s="211"/>
      <c r="AH115" s="209"/>
      <c r="AI115" s="210"/>
      <c r="AJ115" s="210"/>
      <c r="AK115" s="210"/>
      <c r="AL115" s="210"/>
      <c r="AM115" s="210"/>
      <c r="AN115" s="211"/>
      <c r="AO115" s="209"/>
      <c r="AP115" s="210"/>
      <c r="AQ115" s="210"/>
      <c r="AR115" s="210"/>
      <c r="AS115" s="210"/>
      <c r="AT115" s="210"/>
      <c r="AU115" s="211"/>
      <c r="AV115" s="209"/>
      <c r="AW115" s="210"/>
      <c r="AX115" s="210"/>
      <c r="AY115" s="210"/>
      <c r="AZ115" s="210"/>
      <c r="BA115" s="210"/>
      <c r="BB115" s="211"/>
      <c r="BC115" s="209"/>
      <c r="BD115" s="210"/>
      <c r="BE115" s="212"/>
      <c r="BF115" s="280"/>
      <c r="BG115" s="281"/>
      <c r="BH115" s="282"/>
      <c r="BI115" s="283"/>
      <c r="BJ115" s="237"/>
      <c r="BK115" s="238"/>
      <c r="BL115" s="238"/>
      <c r="BM115" s="238"/>
      <c r="BN115" s="239"/>
    </row>
    <row r="116" spans="2:66" ht="20.25" customHeight="1" x14ac:dyDescent="0.4">
      <c r="B116" s="58">
        <f>B113+1</f>
        <v>33</v>
      </c>
      <c r="C116" s="267"/>
      <c r="D116" s="271"/>
      <c r="E116" s="269"/>
      <c r="F116" s="270"/>
      <c r="G116" s="246"/>
      <c r="H116" s="247"/>
      <c r="I116" s="205"/>
      <c r="J116" s="206"/>
      <c r="K116" s="205"/>
      <c r="L116" s="206"/>
      <c r="M116" s="248"/>
      <c r="N116" s="249"/>
      <c r="O116" s="250"/>
      <c r="P116" s="251"/>
      <c r="Q116" s="251"/>
      <c r="R116" s="247"/>
      <c r="S116" s="276"/>
      <c r="T116" s="241"/>
      <c r="U116" s="277"/>
      <c r="V116" s="27" t="s">
        <v>84</v>
      </c>
      <c r="W116" s="28"/>
      <c r="X116" s="28"/>
      <c r="Y116" s="23"/>
      <c r="Z116" s="63"/>
      <c r="AA116" s="179" t="str">
        <f>IF(AA115="","",VLOOKUP(AA115,'【記載例】（ユニット型）シフト記号表'!$C$5:$W$46,21,FALSE))</f>
        <v/>
      </c>
      <c r="AB116" s="180" t="str">
        <f>IF(AB115="","",VLOOKUP(AB115,'【記載例】（ユニット型）シフト記号表'!$C$5:$W$46,21,FALSE))</f>
        <v/>
      </c>
      <c r="AC116" s="180" t="str">
        <f>IF(AC115="","",VLOOKUP(AC115,'【記載例】（ユニット型）シフト記号表'!$C$5:$W$46,21,FALSE))</f>
        <v/>
      </c>
      <c r="AD116" s="180" t="str">
        <f>IF(AD115="","",VLOOKUP(AD115,'【記載例】（ユニット型）シフト記号表'!$C$5:$W$46,21,FALSE))</f>
        <v/>
      </c>
      <c r="AE116" s="180" t="str">
        <f>IF(AE115="","",VLOOKUP(AE115,'【記載例】（ユニット型）シフト記号表'!$C$5:$W$46,21,FALSE))</f>
        <v/>
      </c>
      <c r="AF116" s="180" t="str">
        <f>IF(AF115="","",VLOOKUP(AF115,'【記載例】（ユニット型）シフト記号表'!$C$5:$W$46,21,FALSE))</f>
        <v/>
      </c>
      <c r="AG116" s="181" t="str">
        <f>IF(AG115="","",VLOOKUP(AG115,'【記載例】（ユニット型）シフト記号表'!$C$5:$W$46,21,FALSE))</f>
        <v/>
      </c>
      <c r="AH116" s="179" t="str">
        <f>IF(AH115="","",VLOOKUP(AH115,'【記載例】（ユニット型）シフト記号表'!$C$5:$W$46,21,FALSE))</f>
        <v/>
      </c>
      <c r="AI116" s="180" t="str">
        <f>IF(AI115="","",VLOOKUP(AI115,'【記載例】（ユニット型）シフト記号表'!$C$5:$W$46,21,FALSE))</f>
        <v/>
      </c>
      <c r="AJ116" s="180" t="str">
        <f>IF(AJ115="","",VLOOKUP(AJ115,'【記載例】（ユニット型）シフト記号表'!$C$5:$W$46,21,FALSE))</f>
        <v/>
      </c>
      <c r="AK116" s="180" t="str">
        <f>IF(AK115="","",VLOOKUP(AK115,'【記載例】（ユニット型）シフト記号表'!$C$5:$W$46,21,FALSE))</f>
        <v/>
      </c>
      <c r="AL116" s="180" t="str">
        <f>IF(AL115="","",VLOOKUP(AL115,'【記載例】（ユニット型）シフト記号表'!$C$5:$W$46,21,FALSE))</f>
        <v/>
      </c>
      <c r="AM116" s="180" t="str">
        <f>IF(AM115="","",VLOOKUP(AM115,'【記載例】（ユニット型）シフト記号表'!$C$5:$W$46,21,FALSE))</f>
        <v/>
      </c>
      <c r="AN116" s="181" t="str">
        <f>IF(AN115="","",VLOOKUP(AN115,'【記載例】（ユニット型）シフト記号表'!$C$5:$W$46,21,FALSE))</f>
        <v/>
      </c>
      <c r="AO116" s="179" t="str">
        <f>IF(AO115="","",VLOOKUP(AO115,'【記載例】（ユニット型）シフト記号表'!$C$5:$W$46,21,FALSE))</f>
        <v/>
      </c>
      <c r="AP116" s="180" t="str">
        <f>IF(AP115="","",VLOOKUP(AP115,'【記載例】（ユニット型）シフト記号表'!$C$5:$W$46,21,FALSE))</f>
        <v/>
      </c>
      <c r="AQ116" s="180" t="str">
        <f>IF(AQ115="","",VLOOKUP(AQ115,'【記載例】（ユニット型）シフト記号表'!$C$5:$W$46,21,FALSE))</f>
        <v/>
      </c>
      <c r="AR116" s="180" t="str">
        <f>IF(AR115="","",VLOOKUP(AR115,'【記載例】（ユニット型）シフト記号表'!$C$5:$W$46,21,FALSE))</f>
        <v/>
      </c>
      <c r="AS116" s="180" t="str">
        <f>IF(AS115="","",VLOOKUP(AS115,'【記載例】（ユニット型）シフト記号表'!$C$5:$W$46,21,FALSE))</f>
        <v/>
      </c>
      <c r="AT116" s="180" t="str">
        <f>IF(AT115="","",VLOOKUP(AT115,'【記載例】（ユニット型）シフト記号表'!$C$5:$W$46,21,FALSE))</f>
        <v/>
      </c>
      <c r="AU116" s="181" t="str">
        <f>IF(AU115="","",VLOOKUP(AU115,'【記載例】（ユニット型）シフト記号表'!$C$5:$W$46,21,FALSE))</f>
        <v/>
      </c>
      <c r="AV116" s="179" t="str">
        <f>IF(AV115="","",VLOOKUP(AV115,'【記載例】（ユニット型）シフト記号表'!$C$5:$W$46,21,FALSE))</f>
        <v/>
      </c>
      <c r="AW116" s="180" t="str">
        <f>IF(AW115="","",VLOOKUP(AW115,'【記載例】（ユニット型）シフト記号表'!$C$5:$W$46,21,FALSE))</f>
        <v/>
      </c>
      <c r="AX116" s="180" t="str">
        <f>IF(AX115="","",VLOOKUP(AX115,'【記載例】（ユニット型）シフト記号表'!$C$5:$W$46,21,FALSE))</f>
        <v/>
      </c>
      <c r="AY116" s="180" t="str">
        <f>IF(AY115="","",VLOOKUP(AY115,'【記載例】（ユニット型）シフト記号表'!$C$5:$W$46,21,FALSE))</f>
        <v/>
      </c>
      <c r="AZ116" s="180" t="str">
        <f>IF(AZ115="","",VLOOKUP(AZ115,'【記載例】（ユニット型）シフト記号表'!$C$5:$W$46,21,FALSE))</f>
        <v/>
      </c>
      <c r="BA116" s="180" t="str">
        <f>IF(BA115="","",VLOOKUP(BA115,'【記載例】（ユニット型）シフト記号表'!$C$5:$W$46,21,FALSE))</f>
        <v/>
      </c>
      <c r="BB116" s="181" t="str">
        <f>IF(BB115="","",VLOOKUP(BB115,'【記載例】（ユニット型）シフト記号表'!$C$5:$W$46,21,FALSE))</f>
        <v/>
      </c>
      <c r="BC116" s="179" t="str">
        <f>IF(BC115="","",VLOOKUP(BC115,'【記載例】（ユニット型）シフト記号表'!$C$5:$W$46,21,FALSE))</f>
        <v/>
      </c>
      <c r="BD116" s="180" t="str">
        <f>IF(BD115="","",VLOOKUP(BD115,'【記載例】（ユニット型）シフト記号表'!$C$5:$W$46,21,FALSE))</f>
        <v/>
      </c>
      <c r="BE116" s="182" t="str">
        <f>IF(BE115="","",VLOOKUP(BE115,'【記載例】（ユニット型）シフト記号表'!$C$5:$W$46,21,FALSE))</f>
        <v/>
      </c>
      <c r="BF116" s="252">
        <f>IF($BI$3="計画",SUM(AA116:BB116),IF($BI$3="実績",SUM(AA116:BE116),""))</f>
        <v>0</v>
      </c>
      <c r="BG116" s="253"/>
      <c r="BH116" s="254">
        <f>IF($BI$3="計画",BF116/4,IF($BI$3="実績",(BF116/($BI$7/7)),""))</f>
        <v>0</v>
      </c>
      <c r="BI116" s="255"/>
      <c r="BJ116" s="240"/>
      <c r="BK116" s="241"/>
      <c r="BL116" s="241"/>
      <c r="BM116" s="241"/>
      <c r="BN116" s="242"/>
    </row>
    <row r="117" spans="2:66" ht="20.25" customHeight="1" x14ac:dyDescent="0.4">
      <c r="B117" s="59"/>
      <c r="C117" s="267"/>
      <c r="D117" s="271"/>
      <c r="E117" s="269"/>
      <c r="F117" s="270"/>
      <c r="G117" s="256"/>
      <c r="H117" s="257"/>
      <c r="I117" s="265">
        <f>G116</f>
        <v>0</v>
      </c>
      <c r="J117" s="257"/>
      <c r="K117" s="265">
        <f>M116</f>
        <v>0</v>
      </c>
      <c r="L117" s="257"/>
      <c r="M117" s="258"/>
      <c r="N117" s="259"/>
      <c r="O117" s="260"/>
      <c r="P117" s="261"/>
      <c r="Q117" s="261"/>
      <c r="R117" s="262"/>
      <c r="S117" s="278"/>
      <c r="T117" s="244"/>
      <c r="U117" s="279"/>
      <c r="V117" s="29" t="s">
        <v>129</v>
      </c>
      <c r="W117" s="52"/>
      <c r="X117" s="52"/>
      <c r="Y117" s="53"/>
      <c r="Z117" s="69"/>
      <c r="AA117" s="183" t="str">
        <f>IF(AA115="","",VLOOKUP(AA115,'【記載例】（ユニット型）シフト記号表'!$C$5:$Y$46,23,FALSE))</f>
        <v/>
      </c>
      <c r="AB117" s="184" t="str">
        <f>IF(AB115="","",VLOOKUP(AB115,'【記載例】（ユニット型）シフト記号表'!$C$5:$Y$46,23,FALSE))</f>
        <v/>
      </c>
      <c r="AC117" s="184" t="str">
        <f>IF(AC115="","",VLOOKUP(AC115,'【記載例】（ユニット型）シフト記号表'!$C$5:$Y$46,23,FALSE))</f>
        <v/>
      </c>
      <c r="AD117" s="184" t="str">
        <f>IF(AD115="","",VLOOKUP(AD115,'【記載例】（ユニット型）シフト記号表'!$C$5:$Y$46,23,FALSE))</f>
        <v/>
      </c>
      <c r="AE117" s="184" t="str">
        <f>IF(AE115="","",VLOOKUP(AE115,'【記載例】（ユニット型）シフト記号表'!$C$5:$Y$46,23,FALSE))</f>
        <v/>
      </c>
      <c r="AF117" s="184" t="str">
        <f>IF(AF115="","",VLOOKUP(AF115,'【記載例】（ユニット型）シフト記号表'!$C$5:$Y$46,23,FALSE))</f>
        <v/>
      </c>
      <c r="AG117" s="185" t="str">
        <f>IF(AG115="","",VLOOKUP(AG115,'【記載例】（ユニット型）シフト記号表'!$C$5:$Y$46,23,FALSE))</f>
        <v/>
      </c>
      <c r="AH117" s="183" t="str">
        <f>IF(AH115="","",VLOOKUP(AH115,'【記載例】（ユニット型）シフト記号表'!$C$5:$Y$46,23,FALSE))</f>
        <v/>
      </c>
      <c r="AI117" s="184" t="str">
        <f>IF(AI115="","",VLOOKUP(AI115,'【記載例】（ユニット型）シフト記号表'!$C$5:$Y$46,23,FALSE))</f>
        <v/>
      </c>
      <c r="AJ117" s="184" t="str">
        <f>IF(AJ115="","",VLOOKUP(AJ115,'【記載例】（ユニット型）シフト記号表'!$C$5:$Y$46,23,FALSE))</f>
        <v/>
      </c>
      <c r="AK117" s="184" t="str">
        <f>IF(AK115="","",VLOOKUP(AK115,'【記載例】（ユニット型）シフト記号表'!$C$5:$Y$46,23,FALSE))</f>
        <v/>
      </c>
      <c r="AL117" s="184" t="str">
        <f>IF(AL115="","",VLOOKUP(AL115,'【記載例】（ユニット型）シフト記号表'!$C$5:$Y$46,23,FALSE))</f>
        <v/>
      </c>
      <c r="AM117" s="184" t="str">
        <f>IF(AM115="","",VLOOKUP(AM115,'【記載例】（ユニット型）シフト記号表'!$C$5:$Y$46,23,FALSE))</f>
        <v/>
      </c>
      <c r="AN117" s="185" t="str">
        <f>IF(AN115="","",VLOOKUP(AN115,'【記載例】（ユニット型）シフト記号表'!$C$5:$Y$46,23,FALSE))</f>
        <v/>
      </c>
      <c r="AO117" s="183" t="str">
        <f>IF(AO115="","",VLOOKUP(AO115,'【記載例】（ユニット型）シフト記号表'!$C$5:$Y$46,23,FALSE))</f>
        <v/>
      </c>
      <c r="AP117" s="184" t="str">
        <f>IF(AP115="","",VLOOKUP(AP115,'【記載例】（ユニット型）シフト記号表'!$C$5:$Y$46,23,FALSE))</f>
        <v/>
      </c>
      <c r="AQ117" s="184" t="str">
        <f>IF(AQ115="","",VLOOKUP(AQ115,'【記載例】（ユニット型）シフト記号表'!$C$5:$Y$46,23,FALSE))</f>
        <v/>
      </c>
      <c r="AR117" s="184" t="str">
        <f>IF(AR115="","",VLOOKUP(AR115,'【記載例】（ユニット型）シフト記号表'!$C$5:$Y$46,23,FALSE))</f>
        <v/>
      </c>
      <c r="AS117" s="184" t="str">
        <f>IF(AS115="","",VLOOKUP(AS115,'【記載例】（ユニット型）シフト記号表'!$C$5:$Y$46,23,FALSE))</f>
        <v/>
      </c>
      <c r="AT117" s="184" t="str">
        <f>IF(AT115="","",VLOOKUP(AT115,'【記載例】（ユニット型）シフト記号表'!$C$5:$Y$46,23,FALSE))</f>
        <v/>
      </c>
      <c r="AU117" s="185" t="str">
        <f>IF(AU115="","",VLOOKUP(AU115,'【記載例】（ユニット型）シフト記号表'!$C$5:$Y$46,23,FALSE))</f>
        <v/>
      </c>
      <c r="AV117" s="183" t="str">
        <f>IF(AV115="","",VLOOKUP(AV115,'【記載例】（ユニット型）シフト記号表'!$C$5:$Y$46,23,FALSE))</f>
        <v/>
      </c>
      <c r="AW117" s="184" t="str">
        <f>IF(AW115="","",VLOOKUP(AW115,'【記載例】（ユニット型）シフト記号表'!$C$5:$Y$46,23,FALSE))</f>
        <v/>
      </c>
      <c r="AX117" s="184" t="str">
        <f>IF(AX115="","",VLOOKUP(AX115,'【記載例】（ユニット型）シフト記号表'!$C$5:$Y$46,23,FALSE))</f>
        <v/>
      </c>
      <c r="AY117" s="184" t="str">
        <f>IF(AY115="","",VLOOKUP(AY115,'【記載例】（ユニット型）シフト記号表'!$C$5:$Y$46,23,FALSE))</f>
        <v/>
      </c>
      <c r="AZ117" s="184" t="str">
        <f>IF(AZ115="","",VLOOKUP(AZ115,'【記載例】（ユニット型）シフト記号表'!$C$5:$Y$46,23,FALSE))</f>
        <v/>
      </c>
      <c r="BA117" s="184" t="str">
        <f>IF(BA115="","",VLOOKUP(BA115,'【記載例】（ユニット型）シフト記号表'!$C$5:$Y$46,23,FALSE))</f>
        <v/>
      </c>
      <c r="BB117" s="185" t="str">
        <f>IF(BB115="","",VLOOKUP(BB115,'【記載例】（ユニット型）シフト記号表'!$C$5:$Y$46,23,FALSE))</f>
        <v/>
      </c>
      <c r="BC117" s="183" t="str">
        <f>IF(BC115="","",VLOOKUP(BC115,'【記載例】（ユニット型）シフト記号表'!$C$5:$Y$46,23,FALSE))</f>
        <v/>
      </c>
      <c r="BD117" s="184" t="str">
        <f>IF(BD115="","",VLOOKUP(BD115,'【記載例】（ユニット型）シフト記号表'!$C$5:$Y$46,23,FALSE))</f>
        <v/>
      </c>
      <c r="BE117" s="186" t="str">
        <f>IF(BE115="","",VLOOKUP(BE115,'【記載例】（ユニット型）シフト記号表'!$C$5:$Y$46,23,FALSE))</f>
        <v/>
      </c>
      <c r="BF117" s="263">
        <f>IF($BI$3="計画",SUM(AA117:BB117),IF($BI$3="実績",SUM(AA117:BE117),""))</f>
        <v>0</v>
      </c>
      <c r="BG117" s="264"/>
      <c r="BH117" s="284">
        <f>IF($BI$3="計画",BF117/4,IF($BI$3="実績",(BF117/($BI$7/7)),""))</f>
        <v>0</v>
      </c>
      <c r="BI117" s="285"/>
      <c r="BJ117" s="243"/>
      <c r="BK117" s="244"/>
      <c r="BL117" s="244"/>
      <c r="BM117" s="244"/>
      <c r="BN117" s="245"/>
    </row>
    <row r="118" spans="2:66" ht="20.25" customHeight="1" x14ac:dyDescent="0.4">
      <c r="B118" s="60"/>
      <c r="C118" s="266"/>
      <c r="D118" s="268"/>
      <c r="E118" s="269"/>
      <c r="F118" s="270"/>
      <c r="G118" s="246"/>
      <c r="H118" s="247"/>
      <c r="I118" s="205"/>
      <c r="J118" s="206"/>
      <c r="K118" s="205"/>
      <c r="L118" s="206"/>
      <c r="M118" s="272"/>
      <c r="N118" s="273"/>
      <c r="O118" s="250"/>
      <c r="P118" s="251"/>
      <c r="Q118" s="251"/>
      <c r="R118" s="247"/>
      <c r="S118" s="274"/>
      <c r="T118" s="238"/>
      <c r="U118" s="275"/>
      <c r="V118" s="25" t="s">
        <v>18</v>
      </c>
      <c r="W118" s="32"/>
      <c r="X118" s="32"/>
      <c r="Y118" s="20"/>
      <c r="Z118" s="68"/>
      <c r="AA118" s="209"/>
      <c r="AB118" s="210"/>
      <c r="AC118" s="210"/>
      <c r="AD118" s="210"/>
      <c r="AE118" s="210"/>
      <c r="AF118" s="210"/>
      <c r="AG118" s="211"/>
      <c r="AH118" s="209"/>
      <c r="AI118" s="210"/>
      <c r="AJ118" s="210"/>
      <c r="AK118" s="210"/>
      <c r="AL118" s="210"/>
      <c r="AM118" s="210"/>
      <c r="AN118" s="211"/>
      <c r="AO118" s="209"/>
      <c r="AP118" s="210"/>
      <c r="AQ118" s="210"/>
      <c r="AR118" s="210"/>
      <c r="AS118" s="210"/>
      <c r="AT118" s="210"/>
      <c r="AU118" s="211"/>
      <c r="AV118" s="209"/>
      <c r="AW118" s="210"/>
      <c r="AX118" s="210"/>
      <c r="AY118" s="210"/>
      <c r="AZ118" s="210"/>
      <c r="BA118" s="210"/>
      <c r="BB118" s="211"/>
      <c r="BC118" s="209"/>
      <c r="BD118" s="210"/>
      <c r="BE118" s="212"/>
      <c r="BF118" s="280"/>
      <c r="BG118" s="281"/>
      <c r="BH118" s="282"/>
      <c r="BI118" s="283"/>
      <c r="BJ118" s="237"/>
      <c r="BK118" s="238"/>
      <c r="BL118" s="238"/>
      <c r="BM118" s="238"/>
      <c r="BN118" s="239"/>
    </row>
    <row r="119" spans="2:66" ht="20.25" customHeight="1" x14ac:dyDescent="0.4">
      <c r="B119" s="58">
        <f>B116+1</f>
        <v>34</v>
      </c>
      <c r="C119" s="267"/>
      <c r="D119" s="271"/>
      <c r="E119" s="269"/>
      <c r="F119" s="270"/>
      <c r="G119" s="246"/>
      <c r="H119" s="247"/>
      <c r="I119" s="205"/>
      <c r="J119" s="206"/>
      <c r="K119" s="205"/>
      <c r="L119" s="206"/>
      <c r="M119" s="248"/>
      <c r="N119" s="249"/>
      <c r="O119" s="250"/>
      <c r="P119" s="251"/>
      <c r="Q119" s="251"/>
      <c r="R119" s="247"/>
      <c r="S119" s="276"/>
      <c r="T119" s="241"/>
      <c r="U119" s="277"/>
      <c r="V119" s="27" t="s">
        <v>84</v>
      </c>
      <c r="W119" s="28"/>
      <c r="X119" s="28"/>
      <c r="Y119" s="23"/>
      <c r="Z119" s="63"/>
      <c r="AA119" s="179" t="str">
        <f>IF(AA118="","",VLOOKUP(AA118,'【記載例】（ユニット型）シフト記号表'!$C$5:$W$46,21,FALSE))</f>
        <v/>
      </c>
      <c r="AB119" s="180" t="str">
        <f>IF(AB118="","",VLOOKUP(AB118,'【記載例】（ユニット型）シフト記号表'!$C$5:$W$46,21,FALSE))</f>
        <v/>
      </c>
      <c r="AC119" s="180" t="str">
        <f>IF(AC118="","",VLOOKUP(AC118,'【記載例】（ユニット型）シフト記号表'!$C$5:$W$46,21,FALSE))</f>
        <v/>
      </c>
      <c r="AD119" s="180" t="str">
        <f>IF(AD118="","",VLOOKUP(AD118,'【記載例】（ユニット型）シフト記号表'!$C$5:$W$46,21,FALSE))</f>
        <v/>
      </c>
      <c r="AE119" s="180" t="str">
        <f>IF(AE118="","",VLOOKUP(AE118,'【記載例】（ユニット型）シフト記号表'!$C$5:$W$46,21,FALSE))</f>
        <v/>
      </c>
      <c r="AF119" s="180" t="str">
        <f>IF(AF118="","",VLOOKUP(AF118,'【記載例】（ユニット型）シフト記号表'!$C$5:$W$46,21,FALSE))</f>
        <v/>
      </c>
      <c r="AG119" s="181" t="str">
        <f>IF(AG118="","",VLOOKUP(AG118,'【記載例】（ユニット型）シフト記号表'!$C$5:$W$46,21,FALSE))</f>
        <v/>
      </c>
      <c r="AH119" s="179" t="str">
        <f>IF(AH118="","",VLOOKUP(AH118,'【記載例】（ユニット型）シフト記号表'!$C$5:$W$46,21,FALSE))</f>
        <v/>
      </c>
      <c r="AI119" s="180" t="str">
        <f>IF(AI118="","",VLOOKUP(AI118,'【記載例】（ユニット型）シフト記号表'!$C$5:$W$46,21,FALSE))</f>
        <v/>
      </c>
      <c r="AJ119" s="180" t="str">
        <f>IF(AJ118="","",VLOOKUP(AJ118,'【記載例】（ユニット型）シフト記号表'!$C$5:$W$46,21,FALSE))</f>
        <v/>
      </c>
      <c r="AK119" s="180" t="str">
        <f>IF(AK118="","",VLOOKUP(AK118,'【記載例】（ユニット型）シフト記号表'!$C$5:$W$46,21,FALSE))</f>
        <v/>
      </c>
      <c r="AL119" s="180" t="str">
        <f>IF(AL118="","",VLOOKUP(AL118,'【記載例】（ユニット型）シフト記号表'!$C$5:$W$46,21,FALSE))</f>
        <v/>
      </c>
      <c r="AM119" s="180" t="str">
        <f>IF(AM118="","",VLOOKUP(AM118,'【記載例】（ユニット型）シフト記号表'!$C$5:$W$46,21,FALSE))</f>
        <v/>
      </c>
      <c r="AN119" s="181" t="str">
        <f>IF(AN118="","",VLOOKUP(AN118,'【記載例】（ユニット型）シフト記号表'!$C$5:$W$46,21,FALSE))</f>
        <v/>
      </c>
      <c r="AO119" s="179" t="str">
        <f>IF(AO118="","",VLOOKUP(AO118,'【記載例】（ユニット型）シフト記号表'!$C$5:$W$46,21,FALSE))</f>
        <v/>
      </c>
      <c r="AP119" s="180" t="str">
        <f>IF(AP118="","",VLOOKUP(AP118,'【記載例】（ユニット型）シフト記号表'!$C$5:$W$46,21,FALSE))</f>
        <v/>
      </c>
      <c r="AQ119" s="180" t="str">
        <f>IF(AQ118="","",VLOOKUP(AQ118,'【記載例】（ユニット型）シフト記号表'!$C$5:$W$46,21,FALSE))</f>
        <v/>
      </c>
      <c r="AR119" s="180" t="str">
        <f>IF(AR118="","",VLOOKUP(AR118,'【記載例】（ユニット型）シフト記号表'!$C$5:$W$46,21,FALSE))</f>
        <v/>
      </c>
      <c r="AS119" s="180" t="str">
        <f>IF(AS118="","",VLOOKUP(AS118,'【記載例】（ユニット型）シフト記号表'!$C$5:$W$46,21,FALSE))</f>
        <v/>
      </c>
      <c r="AT119" s="180" t="str">
        <f>IF(AT118="","",VLOOKUP(AT118,'【記載例】（ユニット型）シフト記号表'!$C$5:$W$46,21,FALSE))</f>
        <v/>
      </c>
      <c r="AU119" s="181" t="str">
        <f>IF(AU118="","",VLOOKUP(AU118,'【記載例】（ユニット型）シフト記号表'!$C$5:$W$46,21,FALSE))</f>
        <v/>
      </c>
      <c r="AV119" s="179" t="str">
        <f>IF(AV118="","",VLOOKUP(AV118,'【記載例】（ユニット型）シフト記号表'!$C$5:$W$46,21,FALSE))</f>
        <v/>
      </c>
      <c r="AW119" s="180" t="str">
        <f>IF(AW118="","",VLOOKUP(AW118,'【記載例】（ユニット型）シフト記号表'!$C$5:$W$46,21,FALSE))</f>
        <v/>
      </c>
      <c r="AX119" s="180" t="str">
        <f>IF(AX118="","",VLOOKUP(AX118,'【記載例】（ユニット型）シフト記号表'!$C$5:$W$46,21,FALSE))</f>
        <v/>
      </c>
      <c r="AY119" s="180" t="str">
        <f>IF(AY118="","",VLOOKUP(AY118,'【記載例】（ユニット型）シフト記号表'!$C$5:$W$46,21,FALSE))</f>
        <v/>
      </c>
      <c r="AZ119" s="180" t="str">
        <f>IF(AZ118="","",VLOOKUP(AZ118,'【記載例】（ユニット型）シフト記号表'!$C$5:$W$46,21,FALSE))</f>
        <v/>
      </c>
      <c r="BA119" s="180" t="str">
        <f>IF(BA118="","",VLOOKUP(BA118,'【記載例】（ユニット型）シフト記号表'!$C$5:$W$46,21,FALSE))</f>
        <v/>
      </c>
      <c r="BB119" s="181" t="str">
        <f>IF(BB118="","",VLOOKUP(BB118,'【記載例】（ユニット型）シフト記号表'!$C$5:$W$46,21,FALSE))</f>
        <v/>
      </c>
      <c r="BC119" s="179" t="str">
        <f>IF(BC118="","",VLOOKUP(BC118,'【記載例】（ユニット型）シフト記号表'!$C$5:$W$46,21,FALSE))</f>
        <v/>
      </c>
      <c r="BD119" s="180" t="str">
        <f>IF(BD118="","",VLOOKUP(BD118,'【記載例】（ユニット型）シフト記号表'!$C$5:$W$46,21,FALSE))</f>
        <v/>
      </c>
      <c r="BE119" s="182" t="str">
        <f>IF(BE118="","",VLOOKUP(BE118,'【記載例】（ユニット型）シフト記号表'!$C$5:$W$46,21,FALSE))</f>
        <v/>
      </c>
      <c r="BF119" s="252">
        <f>IF($BI$3="計画",SUM(AA119:BB119),IF($BI$3="実績",SUM(AA119:BE119),""))</f>
        <v>0</v>
      </c>
      <c r="BG119" s="253"/>
      <c r="BH119" s="254">
        <f>IF($BI$3="計画",BF119/4,IF($BI$3="実績",(BF119/($BI$7/7)),""))</f>
        <v>0</v>
      </c>
      <c r="BI119" s="255"/>
      <c r="BJ119" s="240"/>
      <c r="BK119" s="241"/>
      <c r="BL119" s="241"/>
      <c r="BM119" s="241"/>
      <c r="BN119" s="242"/>
    </row>
    <row r="120" spans="2:66" ht="20.25" customHeight="1" x14ac:dyDescent="0.4">
      <c r="B120" s="59"/>
      <c r="C120" s="267"/>
      <c r="D120" s="271"/>
      <c r="E120" s="269"/>
      <c r="F120" s="270"/>
      <c r="G120" s="256"/>
      <c r="H120" s="257"/>
      <c r="I120" s="265">
        <f>G119</f>
        <v>0</v>
      </c>
      <c r="J120" s="257"/>
      <c r="K120" s="265">
        <f>M119</f>
        <v>0</v>
      </c>
      <c r="L120" s="257"/>
      <c r="M120" s="258"/>
      <c r="N120" s="259"/>
      <c r="O120" s="260"/>
      <c r="P120" s="261"/>
      <c r="Q120" s="261"/>
      <c r="R120" s="262"/>
      <c r="S120" s="278"/>
      <c r="T120" s="244"/>
      <c r="U120" s="279"/>
      <c r="V120" s="29" t="s">
        <v>129</v>
      </c>
      <c r="W120" s="52"/>
      <c r="X120" s="52"/>
      <c r="Y120" s="53"/>
      <c r="Z120" s="69"/>
      <c r="AA120" s="183" t="str">
        <f>IF(AA118="","",VLOOKUP(AA118,'【記載例】（ユニット型）シフト記号表'!$C$5:$Y$46,23,FALSE))</f>
        <v/>
      </c>
      <c r="AB120" s="184" t="str">
        <f>IF(AB118="","",VLOOKUP(AB118,'【記載例】（ユニット型）シフト記号表'!$C$5:$Y$46,23,FALSE))</f>
        <v/>
      </c>
      <c r="AC120" s="184" t="str">
        <f>IF(AC118="","",VLOOKUP(AC118,'【記載例】（ユニット型）シフト記号表'!$C$5:$Y$46,23,FALSE))</f>
        <v/>
      </c>
      <c r="AD120" s="184" t="str">
        <f>IF(AD118="","",VLOOKUP(AD118,'【記載例】（ユニット型）シフト記号表'!$C$5:$Y$46,23,FALSE))</f>
        <v/>
      </c>
      <c r="AE120" s="184" t="str">
        <f>IF(AE118="","",VLOOKUP(AE118,'【記載例】（ユニット型）シフト記号表'!$C$5:$Y$46,23,FALSE))</f>
        <v/>
      </c>
      <c r="AF120" s="184" t="str">
        <f>IF(AF118="","",VLOOKUP(AF118,'【記載例】（ユニット型）シフト記号表'!$C$5:$Y$46,23,FALSE))</f>
        <v/>
      </c>
      <c r="AG120" s="185" t="str">
        <f>IF(AG118="","",VLOOKUP(AG118,'【記載例】（ユニット型）シフト記号表'!$C$5:$Y$46,23,FALSE))</f>
        <v/>
      </c>
      <c r="AH120" s="183" t="str">
        <f>IF(AH118="","",VLOOKUP(AH118,'【記載例】（ユニット型）シフト記号表'!$C$5:$Y$46,23,FALSE))</f>
        <v/>
      </c>
      <c r="AI120" s="184" t="str">
        <f>IF(AI118="","",VLOOKUP(AI118,'【記載例】（ユニット型）シフト記号表'!$C$5:$Y$46,23,FALSE))</f>
        <v/>
      </c>
      <c r="AJ120" s="184" t="str">
        <f>IF(AJ118="","",VLOOKUP(AJ118,'【記載例】（ユニット型）シフト記号表'!$C$5:$Y$46,23,FALSE))</f>
        <v/>
      </c>
      <c r="AK120" s="184" t="str">
        <f>IF(AK118="","",VLOOKUP(AK118,'【記載例】（ユニット型）シフト記号表'!$C$5:$Y$46,23,FALSE))</f>
        <v/>
      </c>
      <c r="AL120" s="184" t="str">
        <f>IF(AL118="","",VLOOKUP(AL118,'【記載例】（ユニット型）シフト記号表'!$C$5:$Y$46,23,FALSE))</f>
        <v/>
      </c>
      <c r="AM120" s="184" t="str">
        <f>IF(AM118="","",VLOOKUP(AM118,'【記載例】（ユニット型）シフト記号表'!$C$5:$Y$46,23,FALSE))</f>
        <v/>
      </c>
      <c r="AN120" s="185" t="str">
        <f>IF(AN118="","",VLOOKUP(AN118,'【記載例】（ユニット型）シフト記号表'!$C$5:$Y$46,23,FALSE))</f>
        <v/>
      </c>
      <c r="AO120" s="183" t="str">
        <f>IF(AO118="","",VLOOKUP(AO118,'【記載例】（ユニット型）シフト記号表'!$C$5:$Y$46,23,FALSE))</f>
        <v/>
      </c>
      <c r="AP120" s="184" t="str">
        <f>IF(AP118="","",VLOOKUP(AP118,'【記載例】（ユニット型）シフト記号表'!$C$5:$Y$46,23,FALSE))</f>
        <v/>
      </c>
      <c r="AQ120" s="184" t="str">
        <f>IF(AQ118="","",VLOOKUP(AQ118,'【記載例】（ユニット型）シフト記号表'!$C$5:$Y$46,23,FALSE))</f>
        <v/>
      </c>
      <c r="AR120" s="184" t="str">
        <f>IF(AR118="","",VLOOKUP(AR118,'【記載例】（ユニット型）シフト記号表'!$C$5:$Y$46,23,FALSE))</f>
        <v/>
      </c>
      <c r="AS120" s="184" t="str">
        <f>IF(AS118="","",VLOOKUP(AS118,'【記載例】（ユニット型）シフト記号表'!$C$5:$Y$46,23,FALSE))</f>
        <v/>
      </c>
      <c r="AT120" s="184" t="str">
        <f>IF(AT118="","",VLOOKUP(AT118,'【記載例】（ユニット型）シフト記号表'!$C$5:$Y$46,23,FALSE))</f>
        <v/>
      </c>
      <c r="AU120" s="185" t="str">
        <f>IF(AU118="","",VLOOKUP(AU118,'【記載例】（ユニット型）シフト記号表'!$C$5:$Y$46,23,FALSE))</f>
        <v/>
      </c>
      <c r="AV120" s="183" t="str">
        <f>IF(AV118="","",VLOOKUP(AV118,'【記載例】（ユニット型）シフト記号表'!$C$5:$Y$46,23,FALSE))</f>
        <v/>
      </c>
      <c r="AW120" s="184" t="str">
        <f>IF(AW118="","",VLOOKUP(AW118,'【記載例】（ユニット型）シフト記号表'!$C$5:$Y$46,23,FALSE))</f>
        <v/>
      </c>
      <c r="AX120" s="184" t="str">
        <f>IF(AX118="","",VLOOKUP(AX118,'【記載例】（ユニット型）シフト記号表'!$C$5:$Y$46,23,FALSE))</f>
        <v/>
      </c>
      <c r="AY120" s="184" t="str">
        <f>IF(AY118="","",VLOOKUP(AY118,'【記載例】（ユニット型）シフト記号表'!$C$5:$Y$46,23,FALSE))</f>
        <v/>
      </c>
      <c r="AZ120" s="184" t="str">
        <f>IF(AZ118="","",VLOOKUP(AZ118,'【記載例】（ユニット型）シフト記号表'!$C$5:$Y$46,23,FALSE))</f>
        <v/>
      </c>
      <c r="BA120" s="184" t="str">
        <f>IF(BA118="","",VLOOKUP(BA118,'【記載例】（ユニット型）シフト記号表'!$C$5:$Y$46,23,FALSE))</f>
        <v/>
      </c>
      <c r="BB120" s="185" t="str">
        <f>IF(BB118="","",VLOOKUP(BB118,'【記載例】（ユニット型）シフト記号表'!$C$5:$Y$46,23,FALSE))</f>
        <v/>
      </c>
      <c r="BC120" s="183" t="str">
        <f>IF(BC118="","",VLOOKUP(BC118,'【記載例】（ユニット型）シフト記号表'!$C$5:$Y$46,23,FALSE))</f>
        <v/>
      </c>
      <c r="BD120" s="184" t="str">
        <f>IF(BD118="","",VLOOKUP(BD118,'【記載例】（ユニット型）シフト記号表'!$C$5:$Y$46,23,FALSE))</f>
        <v/>
      </c>
      <c r="BE120" s="186" t="str">
        <f>IF(BE118="","",VLOOKUP(BE118,'【記載例】（ユニット型）シフト記号表'!$C$5:$Y$46,23,FALSE))</f>
        <v/>
      </c>
      <c r="BF120" s="263">
        <f>IF($BI$3="計画",SUM(AA120:BB120),IF($BI$3="実績",SUM(AA120:BE120),""))</f>
        <v>0</v>
      </c>
      <c r="BG120" s="264"/>
      <c r="BH120" s="284">
        <f>IF($BI$3="計画",BF120/4,IF($BI$3="実績",(BF120/($BI$7/7)),""))</f>
        <v>0</v>
      </c>
      <c r="BI120" s="285"/>
      <c r="BJ120" s="243"/>
      <c r="BK120" s="244"/>
      <c r="BL120" s="244"/>
      <c r="BM120" s="244"/>
      <c r="BN120" s="245"/>
    </row>
    <row r="121" spans="2:66" ht="20.25" customHeight="1" x14ac:dyDescent="0.4">
      <c r="B121" s="60"/>
      <c r="C121" s="266"/>
      <c r="D121" s="268"/>
      <c r="E121" s="269"/>
      <c r="F121" s="270"/>
      <c r="G121" s="246"/>
      <c r="H121" s="247"/>
      <c r="I121" s="205"/>
      <c r="J121" s="206"/>
      <c r="K121" s="205"/>
      <c r="L121" s="206"/>
      <c r="M121" s="272"/>
      <c r="N121" s="273"/>
      <c r="O121" s="250"/>
      <c r="P121" s="251"/>
      <c r="Q121" s="251"/>
      <c r="R121" s="247"/>
      <c r="S121" s="274"/>
      <c r="T121" s="238"/>
      <c r="U121" s="275"/>
      <c r="V121" s="25" t="s">
        <v>18</v>
      </c>
      <c r="W121" s="32"/>
      <c r="X121" s="32"/>
      <c r="Y121" s="20"/>
      <c r="Z121" s="68"/>
      <c r="AA121" s="209"/>
      <c r="AB121" s="210"/>
      <c r="AC121" s="210"/>
      <c r="AD121" s="210"/>
      <c r="AE121" s="210"/>
      <c r="AF121" s="210"/>
      <c r="AG121" s="211"/>
      <c r="AH121" s="209"/>
      <c r="AI121" s="210"/>
      <c r="AJ121" s="210"/>
      <c r="AK121" s="210"/>
      <c r="AL121" s="210"/>
      <c r="AM121" s="210"/>
      <c r="AN121" s="211"/>
      <c r="AO121" s="209"/>
      <c r="AP121" s="210"/>
      <c r="AQ121" s="210"/>
      <c r="AR121" s="210"/>
      <c r="AS121" s="210"/>
      <c r="AT121" s="210"/>
      <c r="AU121" s="211"/>
      <c r="AV121" s="209"/>
      <c r="AW121" s="210"/>
      <c r="AX121" s="210"/>
      <c r="AY121" s="210"/>
      <c r="AZ121" s="210"/>
      <c r="BA121" s="210"/>
      <c r="BB121" s="211"/>
      <c r="BC121" s="209"/>
      <c r="BD121" s="210"/>
      <c r="BE121" s="212"/>
      <c r="BF121" s="280"/>
      <c r="BG121" s="281"/>
      <c r="BH121" s="282"/>
      <c r="BI121" s="283"/>
      <c r="BJ121" s="237"/>
      <c r="BK121" s="238"/>
      <c r="BL121" s="238"/>
      <c r="BM121" s="238"/>
      <c r="BN121" s="239"/>
    </row>
    <row r="122" spans="2:66" ht="20.25" customHeight="1" x14ac:dyDescent="0.4">
      <c r="B122" s="58">
        <f>B119+1</f>
        <v>35</v>
      </c>
      <c r="C122" s="267"/>
      <c r="D122" s="271"/>
      <c r="E122" s="269"/>
      <c r="F122" s="270"/>
      <c r="G122" s="246"/>
      <c r="H122" s="247"/>
      <c r="I122" s="205"/>
      <c r="J122" s="206"/>
      <c r="K122" s="205"/>
      <c r="L122" s="206"/>
      <c r="M122" s="248"/>
      <c r="N122" s="249"/>
      <c r="O122" s="250"/>
      <c r="P122" s="251"/>
      <c r="Q122" s="251"/>
      <c r="R122" s="247"/>
      <c r="S122" s="276"/>
      <c r="T122" s="241"/>
      <c r="U122" s="277"/>
      <c r="V122" s="27" t="s">
        <v>84</v>
      </c>
      <c r="W122" s="28"/>
      <c r="X122" s="28"/>
      <c r="Y122" s="23"/>
      <c r="Z122" s="63"/>
      <c r="AA122" s="179" t="str">
        <f>IF(AA121="","",VLOOKUP(AA121,'【記載例】（ユニット型）シフト記号表'!$C$5:$W$46,21,FALSE))</f>
        <v/>
      </c>
      <c r="AB122" s="180" t="str">
        <f>IF(AB121="","",VLOOKUP(AB121,'【記載例】（ユニット型）シフト記号表'!$C$5:$W$46,21,FALSE))</f>
        <v/>
      </c>
      <c r="AC122" s="180" t="str">
        <f>IF(AC121="","",VLOOKUP(AC121,'【記載例】（ユニット型）シフト記号表'!$C$5:$W$46,21,FALSE))</f>
        <v/>
      </c>
      <c r="AD122" s="180" t="str">
        <f>IF(AD121="","",VLOOKUP(AD121,'【記載例】（ユニット型）シフト記号表'!$C$5:$W$46,21,FALSE))</f>
        <v/>
      </c>
      <c r="AE122" s="180" t="str">
        <f>IF(AE121="","",VLOOKUP(AE121,'【記載例】（ユニット型）シフト記号表'!$C$5:$W$46,21,FALSE))</f>
        <v/>
      </c>
      <c r="AF122" s="180" t="str">
        <f>IF(AF121="","",VLOOKUP(AF121,'【記載例】（ユニット型）シフト記号表'!$C$5:$W$46,21,FALSE))</f>
        <v/>
      </c>
      <c r="AG122" s="181" t="str">
        <f>IF(AG121="","",VLOOKUP(AG121,'【記載例】（ユニット型）シフト記号表'!$C$5:$W$46,21,FALSE))</f>
        <v/>
      </c>
      <c r="AH122" s="179" t="str">
        <f>IF(AH121="","",VLOOKUP(AH121,'【記載例】（ユニット型）シフト記号表'!$C$5:$W$46,21,FALSE))</f>
        <v/>
      </c>
      <c r="AI122" s="180" t="str">
        <f>IF(AI121="","",VLOOKUP(AI121,'【記載例】（ユニット型）シフト記号表'!$C$5:$W$46,21,FALSE))</f>
        <v/>
      </c>
      <c r="AJ122" s="180" t="str">
        <f>IF(AJ121="","",VLOOKUP(AJ121,'【記載例】（ユニット型）シフト記号表'!$C$5:$W$46,21,FALSE))</f>
        <v/>
      </c>
      <c r="AK122" s="180" t="str">
        <f>IF(AK121="","",VLOOKUP(AK121,'【記載例】（ユニット型）シフト記号表'!$C$5:$W$46,21,FALSE))</f>
        <v/>
      </c>
      <c r="AL122" s="180" t="str">
        <f>IF(AL121="","",VLOOKUP(AL121,'【記載例】（ユニット型）シフト記号表'!$C$5:$W$46,21,FALSE))</f>
        <v/>
      </c>
      <c r="AM122" s="180" t="str">
        <f>IF(AM121="","",VLOOKUP(AM121,'【記載例】（ユニット型）シフト記号表'!$C$5:$W$46,21,FALSE))</f>
        <v/>
      </c>
      <c r="AN122" s="181" t="str">
        <f>IF(AN121="","",VLOOKUP(AN121,'【記載例】（ユニット型）シフト記号表'!$C$5:$W$46,21,FALSE))</f>
        <v/>
      </c>
      <c r="AO122" s="179" t="str">
        <f>IF(AO121="","",VLOOKUP(AO121,'【記載例】（ユニット型）シフト記号表'!$C$5:$W$46,21,FALSE))</f>
        <v/>
      </c>
      <c r="AP122" s="180" t="str">
        <f>IF(AP121="","",VLOOKUP(AP121,'【記載例】（ユニット型）シフト記号表'!$C$5:$W$46,21,FALSE))</f>
        <v/>
      </c>
      <c r="AQ122" s="180" t="str">
        <f>IF(AQ121="","",VLOOKUP(AQ121,'【記載例】（ユニット型）シフト記号表'!$C$5:$W$46,21,FALSE))</f>
        <v/>
      </c>
      <c r="AR122" s="180" t="str">
        <f>IF(AR121="","",VLOOKUP(AR121,'【記載例】（ユニット型）シフト記号表'!$C$5:$W$46,21,FALSE))</f>
        <v/>
      </c>
      <c r="AS122" s="180" t="str">
        <f>IF(AS121="","",VLOOKUP(AS121,'【記載例】（ユニット型）シフト記号表'!$C$5:$W$46,21,FALSE))</f>
        <v/>
      </c>
      <c r="AT122" s="180" t="str">
        <f>IF(AT121="","",VLOOKUP(AT121,'【記載例】（ユニット型）シフト記号表'!$C$5:$W$46,21,FALSE))</f>
        <v/>
      </c>
      <c r="AU122" s="181" t="str">
        <f>IF(AU121="","",VLOOKUP(AU121,'【記載例】（ユニット型）シフト記号表'!$C$5:$W$46,21,FALSE))</f>
        <v/>
      </c>
      <c r="AV122" s="179" t="str">
        <f>IF(AV121="","",VLOOKUP(AV121,'【記載例】（ユニット型）シフト記号表'!$C$5:$W$46,21,FALSE))</f>
        <v/>
      </c>
      <c r="AW122" s="180" t="str">
        <f>IF(AW121="","",VLOOKUP(AW121,'【記載例】（ユニット型）シフト記号表'!$C$5:$W$46,21,FALSE))</f>
        <v/>
      </c>
      <c r="AX122" s="180" t="str">
        <f>IF(AX121="","",VLOOKUP(AX121,'【記載例】（ユニット型）シフト記号表'!$C$5:$W$46,21,FALSE))</f>
        <v/>
      </c>
      <c r="AY122" s="180" t="str">
        <f>IF(AY121="","",VLOOKUP(AY121,'【記載例】（ユニット型）シフト記号表'!$C$5:$W$46,21,FALSE))</f>
        <v/>
      </c>
      <c r="AZ122" s="180" t="str">
        <f>IF(AZ121="","",VLOOKUP(AZ121,'【記載例】（ユニット型）シフト記号表'!$C$5:$W$46,21,FALSE))</f>
        <v/>
      </c>
      <c r="BA122" s="180" t="str">
        <f>IF(BA121="","",VLOOKUP(BA121,'【記載例】（ユニット型）シフト記号表'!$C$5:$W$46,21,FALSE))</f>
        <v/>
      </c>
      <c r="BB122" s="181" t="str">
        <f>IF(BB121="","",VLOOKUP(BB121,'【記載例】（ユニット型）シフト記号表'!$C$5:$W$46,21,FALSE))</f>
        <v/>
      </c>
      <c r="BC122" s="179" t="str">
        <f>IF(BC121="","",VLOOKUP(BC121,'【記載例】（ユニット型）シフト記号表'!$C$5:$W$46,21,FALSE))</f>
        <v/>
      </c>
      <c r="BD122" s="180" t="str">
        <f>IF(BD121="","",VLOOKUP(BD121,'【記載例】（ユニット型）シフト記号表'!$C$5:$W$46,21,FALSE))</f>
        <v/>
      </c>
      <c r="BE122" s="182" t="str">
        <f>IF(BE121="","",VLOOKUP(BE121,'【記載例】（ユニット型）シフト記号表'!$C$5:$W$46,21,FALSE))</f>
        <v/>
      </c>
      <c r="BF122" s="252">
        <f>IF($BI$3="計画",SUM(AA122:BB122),IF($BI$3="実績",SUM(AA122:BE122),""))</f>
        <v>0</v>
      </c>
      <c r="BG122" s="253"/>
      <c r="BH122" s="254">
        <f>IF($BI$3="計画",BF122/4,IF($BI$3="実績",(BF122/($BI$7/7)),""))</f>
        <v>0</v>
      </c>
      <c r="BI122" s="255"/>
      <c r="BJ122" s="240"/>
      <c r="BK122" s="241"/>
      <c r="BL122" s="241"/>
      <c r="BM122" s="241"/>
      <c r="BN122" s="242"/>
    </row>
    <row r="123" spans="2:66" ht="20.25" customHeight="1" x14ac:dyDescent="0.4">
      <c r="B123" s="59"/>
      <c r="C123" s="267"/>
      <c r="D123" s="271"/>
      <c r="E123" s="269"/>
      <c r="F123" s="270"/>
      <c r="G123" s="256"/>
      <c r="H123" s="257"/>
      <c r="I123" s="265">
        <f>G122</f>
        <v>0</v>
      </c>
      <c r="J123" s="257"/>
      <c r="K123" s="265">
        <f>M122</f>
        <v>0</v>
      </c>
      <c r="L123" s="257"/>
      <c r="M123" s="258"/>
      <c r="N123" s="259"/>
      <c r="O123" s="260"/>
      <c r="P123" s="261"/>
      <c r="Q123" s="261"/>
      <c r="R123" s="262"/>
      <c r="S123" s="278"/>
      <c r="T123" s="244"/>
      <c r="U123" s="279"/>
      <c r="V123" s="29" t="s">
        <v>129</v>
      </c>
      <c r="W123" s="52"/>
      <c r="X123" s="52"/>
      <c r="Y123" s="53"/>
      <c r="Z123" s="69"/>
      <c r="AA123" s="183" t="str">
        <f>IF(AA121="","",VLOOKUP(AA121,'【記載例】（ユニット型）シフト記号表'!$C$5:$Y$46,23,FALSE))</f>
        <v/>
      </c>
      <c r="AB123" s="184" t="str">
        <f>IF(AB121="","",VLOOKUP(AB121,'【記載例】（ユニット型）シフト記号表'!$C$5:$Y$46,23,FALSE))</f>
        <v/>
      </c>
      <c r="AC123" s="184" t="str">
        <f>IF(AC121="","",VLOOKUP(AC121,'【記載例】（ユニット型）シフト記号表'!$C$5:$Y$46,23,FALSE))</f>
        <v/>
      </c>
      <c r="AD123" s="184" t="str">
        <f>IF(AD121="","",VLOOKUP(AD121,'【記載例】（ユニット型）シフト記号表'!$C$5:$Y$46,23,FALSE))</f>
        <v/>
      </c>
      <c r="AE123" s="184" t="str">
        <f>IF(AE121="","",VLOOKUP(AE121,'【記載例】（ユニット型）シフト記号表'!$C$5:$Y$46,23,FALSE))</f>
        <v/>
      </c>
      <c r="AF123" s="184" t="str">
        <f>IF(AF121="","",VLOOKUP(AF121,'【記載例】（ユニット型）シフト記号表'!$C$5:$Y$46,23,FALSE))</f>
        <v/>
      </c>
      <c r="AG123" s="185" t="str">
        <f>IF(AG121="","",VLOOKUP(AG121,'【記載例】（ユニット型）シフト記号表'!$C$5:$Y$46,23,FALSE))</f>
        <v/>
      </c>
      <c r="AH123" s="183" t="str">
        <f>IF(AH121="","",VLOOKUP(AH121,'【記載例】（ユニット型）シフト記号表'!$C$5:$Y$46,23,FALSE))</f>
        <v/>
      </c>
      <c r="AI123" s="184" t="str">
        <f>IF(AI121="","",VLOOKUP(AI121,'【記載例】（ユニット型）シフト記号表'!$C$5:$Y$46,23,FALSE))</f>
        <v/>
      </c>
      <c r="AJ123" s="184" t="str">
        <f>IF(AJ121="","",VLOOKUP(AJ121,'【記載例】（ユニット型）シフト記号表'!$C$5:$Y$46,23,FALSE))</f>
        <v/>
      </c>
      <c r="AK123" s="184" t="str">
        <f>IF(AK121="","",VLOOKUP(AK121,'【記載例】（ユニット型）シフト記号表'!$C$5:$Y$46,23,FALSE))</f>
        <v/>
      </c>
      <c r="AL123" s="184" t="str">
        <f>IF(AL121="","",VLOOKUP(AL121,'【記載例】（ユニット型）シフト記号表'!$C$5:$Y$46,23,FALSE))</f>
        <v/>
      </c>
      <c r="AM123" s="184" t="str">
        <f>IF(AM121="","",VLOOKUP(AM121,'【記載例】（ユニット型）シフト記号表'!$C$5:$Y$46,23,FALSE))</f>
        <v/>
      </c>
      <c r="AN123" s="185" t="str">
        <f>IF(AN121="","",VLOOKUP(AN121,'【記載例】（ユニット型）シフト記号表'!$C$5:$Y$46,23,FALSE))</f>
        <v/>
      </c>
      <c r="AO123" s="183" t="str">
        <f>IF(AO121="","",VLOOKUP(AO121,'【記載例】（ユニット型）シフト記号表'!$C$5:$Y$46,23,FALSE))</f>
        <v/>
      </c>
      <c r="AP123" s="184" t="str">
        <f>IF(AP121="","",VLOOKUP(AP121,'【記載例】（ユニット型）シフト記号表'!$C$5:$Y$46,23,FALSE))</f>
        <v/>
      </c>
      <c r="AQ123" s="184" t="str">
        <f>IF(AQ121="","",VLOOKUP(AQ121,'【記載例】（ユニット型）シフト記号表'!$C$5:$Y$46,23,FALSE))</f>
        <v/>
      </c>
      <c r="AR123" s="184" t="str">
        <f>IF(AR121="","",VLOOKUP(AR121,'【記載例】（ユニット型）シフト記号表'!$C$5:$Y$46,23,FALSE))</f>
        <v/>
      </c>
      <c r="AS123" s="184" t="str">
        <f>IF(AS121="","",VLOOKUP(AS121,'【記載例】（ユニット型）シフト記号表'!$C$5:$Y$46,23,FALSE))</f>
        <v/>
      </c>
      <c r="AT123" s="184" t="str">
        <f>IF(AT121="","",VLOOKUP(AT121,'【記載例】（ユニット型）シフト記号表'!$C$5:$Y$46,23,FALSE))</f>
        <v/>
      </c>
      <c r="AU123" s="185" t="str">
        <f>IF(AU121="","",VLOOKUP(AU121,'【記載例】（ユニット型）シフト記号表'!$C$5:$Y$46,23,FALSE))</f>
        <v/>
      </c>
      <c r="AV123" s="183" t="str">
        <f>IF(AV121="","",VLOOKUP(AV121,'【記載例】（ユニット型）シフト記号表'!$C$5:$Y$46,23,FALSE))</f>
        <v/>
      </c>
      <c r="AW123" s="184" t="str">
        <f>IF(AW121="","",VLOOKUP(AW121,'【記載例】（ユニット型）シフト記号表'!$C$5:$Y$46,23,FALSE))</f>
        <v/>
      </c>
      <c r="AX123" s="184" t="str">
        <f>IF(AX121="","",VLOOKUP(AX121,'【記載例】（ユニット型）シフト記号表'!$C$5:$Y$46,23,FALSE))</f>
        <v/>
      </c>
      <c r="AY123" s="184" t="str">
        <f>IF(AY121="","",VLOOKUP(AY121,'【記載例】（ユニット型）シフト記号表'!$C$5:$Y$46,23,FALSE))</f>
        <v/>
      </c>
      <c r="AZ123" s="184" t="str">
        <f>IF(AZ121="","",VLOOKUP(AZ121,'【記載例】（ユニット型）シフト記号表'!$C$5:$Y$46,23,FALSE))</f>
        <v/>
      </c>
      <c r="BA123" s="184" t="str">
        <f>IF(BA121="","",VLOOKUP(BA121,'【記載例】（ユニット型）シフト記号表'!$C$5:$Y$46,23,FALSE))</f>
        <v/>
      </c>
      <c r="BB123" s="185" t="str">
        <f>IF(BB121="","",VLOOKUP(BB121,'【記載例】（ユニット型）シフト記号表'!$C$5:$Y$46,23,FALSE))</f>
        <v/>
      </c>
      <c r="BC123" s="183" t="str">
        <f>IF(BC121="","",VLOOKUP(BC121,'【記載例】（ユニット型）シフト記号表'!$C$5:$Y$46,23,FALSE))</f>
        <v/>
      </c>
      <c r="BD123" s="184" t="str">
        <f>IF(BD121="","",VLOOKUP(BD121,'【記載例】（ユニット型）シフト記号表'!$C$5:$Y$46,23,FALSE))</f>
        <v/>
      </c>
      <c r="BE123" s="186" t="str">
        <f>IF(BE121="","",VLOOKUP(BE121,'【記載例】（ユニット型）シフト記号表'!$C$5:$Y$46,23,FALSE))</f>
        <v/>
      </c>
      <c r="BF123" s="263">
        <f>IF($BI$3="計画",SUM(AA123:BB123),IF($BI$3="実績",SUM(AA123:BE123),""))</f>
        <v>0</v>
      </c>
      <c r="BG123" s="264"/>
      <c r="BH123" s="284">
        <f>IF($BI$3="計画",BF123/4,IF($BI$3="実績",(BF123/($BI$7/7)),""))</f>
        <v>0</v>
      </c>
      <c r="BI123" s="285"/>
      <c r="BJ123" s="243"/>
      <c r="BK123" s="244"/>
      <c r="BL123" s="244"/>
      <c r="BM123" s="244"/>
      <c r="BN123" s="245"/>
    </row>
    <row r="124" spans="2:66" ht="20.25" customHeight="1" x14ac:dyDescent="0.4">
      <c r="B124" s="60"/>
      <c r="C124" s="266"/>
      <c r="D124" s="268"/>
      <c r="E124" s="269"/>
      <c r="F124" s="270"/>
      <c r="G124" s="286"/>
      <c r="H124" s="287"/>
      <c r="I124" s="207"/>
      <c r="J124" s="208"/>
      <c r="K124" s="207"/>
      <c r="L124" s="208"/>
      <c r="M124" s="272"/>
      <c r="N124" s="273"/>
      <c r="O124" s="288"/>
      <c r="P124" s="289"/>
      <c r="Q124" s="289"/>
      <c r="R124" s="287"/>
      <c r="S124" s="274"/>
      <c r="T124" s="238"/>
      <c r="U124" s="275"/>
      <c r="V124" s="54" t="s">
        <v>18</v>
      </c>
      <c r="W124" s="55"/>
      <c r="X124" s="55"/>
      <c r="Y124" s="56"/>
      <c r="Z124" s="70"/>
      <c r="AA124" s="209"/>
      <c r="AB124" s="210"/>
      <c r="AC124" s="210"/>
      <c r="AD124" s="210"/>
      <c r="AE124" s="210"/>
      <c r="AF124" s="210"/>
      <c r="AG124" s="211"/>
      <c r="AH124" s="209"/>
      <c r="AI124" s="210"/>
      <c r="AJ124" s="210"/>
      <c r="AK124" s="210"/>
      <c r="AL124" s="210"/>
      <c r="AM124" s="210"/>
      <c r="AN124" s="211"/>
      <c r="AO124" s="209"/>
      <c r="AP124" s="210"/>
      <c r="AQ124" s="210"/>
      <c r="AR124" s="210"/>
      <c r="AS124" s="210"/>
      <c r="AT124" s="210"/>
      <c r="AU124" s="211"/>
      <c r="AV124" s="209"/>
      <c r="AW124" s="210"/>
      <c r="AX124" s="210"/>
      <c r="AY124" s="210"/>
      <c r="AZ124" s="210"/>
      <c r="BA124" s="210"/>
      <c r="BB124" s="211"/>
      <c r="BC124" s="209"/>
      <c r="BD124" s="210"/>
      <c r="BE124" s="212"/>
      <c r="BF124" s="280"/>
      <c r="BG124" s="281"/>
      <c r="BH124" s="282"/>
      <c r="BI124" s="283"/>
      <c r="BJ124" s="237"/>
      <c r="BK124" s="238"/>
      <c r="BL124" s="238"/>
      <c r="BM124" s="238"/>
      <c r="BN124" s="239"/>
    </row>
    <row r="125" spans="2:66" ht="20.25" customHeight="1" x14ac:dyDescent="0.4">
      <c r="B125" s="58">
        <f>B122+1</f>
        <v>36</v>
      </c>
      <c r="C125" s="267"/>
      <c r="D125" s="271"/>
      <c r="E125" s="269"/>
      <c r="F125" s="270"/>
      <c r="G125" s="246"/>
      <c r="H125" s="247"/>
      <c r="I125" s="205"/>
      <c r="J125" s="206"/>
      <c r="K125" s="205"/>
      <c r="L125" s="206"/>
      <c r="M125" s="248"/>
      <c r="N125" s="249"/>
      <c r="O125" s="250"/>
      <c r="P125" s="251"/>
      <c r="Q125" s="251"/>
      <c r="R125" s="247"/>
      <c r="S125" s="276"/>
      <c r="T125" s="241"/>
      <c r="U125" s="277"/>
      <c r="V125" s="27" t="s">
        <v>84</v>
      </c>
      <c r="W125" s="28"/>
      <c r="X125" s="28"/>
      <c r="Y125" s="23"/>
      <c r="Z125" s="63"/>
      <c r="AA125" s="179" t="str">
        <f>IF(AA124="","",VLOOKUP(AA124,'【記載例】（ユニット型）シフト記号表'!$C$5:$W$46,21,FALSE))</f>
        <v/>
      </c>
      <c r="AB125" s="180" t="str">
        <f>IF(AB124="","",VLOOKUP(AB124,'【記載例】（ユニット型）シフト記号表'!$C$5:$W$46,21,FALSE))</f>
        <v/>
      </c>
      <c r="AC125" s="180" t="str">
        <f>IF(AC124="","",VLOOKUP(AC124,'【記載例】（ユニット型）シフト記号表'!$C$5:$W$46,21,FALSE))</f>
        <v/>
      </c>
      <c r="AD125" s="180" t="str">
        <f>IF(AD124="","",VLOOKUP(AD124,'【記載例】（ユニット型）シフト記号表'!$C$5:$W$46,21,FALSE))</f>
        <v/>
      </c>
      <c r="AE125" s="180" t="str">
        <f>IF(AE124="","",VLOOKUP(AE124,'【記載例】（ユニット型）シフト記号表'!$C$5:$W$46,21,FALSE))</f>
        <v/>
      </c>
      <c r="AF125" s="180" t="str">
        <f>IF(AF124="","",VLOOKUP(AF124,'【記載例】（ユニット型）シフト記号表'!$C$5:$W$46,21,FALSE))</f>
        <v/>
      </c>
      <c r="AG125" s="181" t="str">
        <f>IF(AG124="","",VLOOKUP(AG124,'【記載例】（ユニット型）シフト記号表'!$C$5:$W$46,21,FALSE))</f>
        <v/>
      </c>
      <c r="AH125" s="179" t="str">
        <f>IF(AH124="","",VLOOKUP(AH124,'【記載例】（ユニット型）シフト記号表'!$C$5:$W$46,21,FALSE))</f>
        <v/>
      </c>
      <c r="AI125" s="180" t="str">
        <f>IF(AI124="","",VLOOKUP(AI124,'【記載例】（ユニット型）シフト記号表'!$C$5:$W$46,21,FALSE))</f>
        <v/>
      </c>
      <c r="AJ125" s="180" t="str">
        <f>IF(AJ124="","",VLOOKUP(AJ124,'【記載例】（ユニット型）シフト記号表'!$C$5:$W$46,21,FALSE))</f>
        <v/>
      </c>
      <c r="AK125" s="180" t="str">
        <f>IF(AK124="","",VLOOKUP(AK124,'【記載例】（ユニット型）シフト記号表'!$C$5:$W$46,21,FALSE))</f>
        <v/>
      </c>
      <c r="AL125" s="180" t="str">
        <f>IF(AL124="","",VLOOKUP(AL124,'【記載例】（ユニット型）シフト記号表'!$C$5:$W$46,21,FALSE))</f>
        <v/>
      </c>
      <c r="AM125" s="180" t="str">
        <f>IF(AM124="","",VLOOKUP(AM124,'【記載例】（ユニット型）シフト記号表'!$C$5:$W$46,21,FALSE))</f>
        <v/>
      </c>
      <c r="AN125" s="181" t="str">
        <f>IF(AN124="","",VLOOKUP(AN124,'【記載例】（ユニット型）シフト記号表'!$C$5:$W$46,21,FALSE))</f>
        <v/>
      </c>
      <c r="AO125" s="179" t="str">
        <f>IF(AO124="","",VLOOKUP(AO124,'【記載例】（ユニット型）シフト記号表'!$C$5:$W$46,21,FALSE))</f>
        <v/>
      </c>
      <c r="AP125" s="180" t="str">
        <f>IF(AP124="","",VLOOKUP(AP124,'【記載例】（ユニット型）シフト記号表'!$C$5:$W$46,21,FALSE))</f>
        <v/>
      </c>
      <c r="AQ125" s="180" t="str">
        <f>IF(AQ124="","",VLOOKUP(AQ124,'【記載例】（ユニット型）シフト記号表'!$C$5:$W$46,21,FALSE))</f>
        <v/>
      </c>
      <c r="AR125" s="180" t="str">
        <f>IF(AR124="","",VLOOKUP(AR124,'【記載例】（ユニット型）シフト記号表'!$C$5:$W$46,21,FALSE))</f>
        <v/>
      </c>
      <c r="AS125" s="180" t="str">
        <f>IF(AS124="","",VLOOKUP(AS124,'【記載例】（ユニット型）シフト記号表'!$C$5:$W$46,21,FALSE))</f>
        <v/>
      </c>
      <c r="AT125" s="180" t="str">
        <f>IF(AT124="","",VLOOKUP(AT124,'【記載例】（ユニット型）シフト記号表'!$C$5:$W$46,21,FALSE))</f>
        <v/>
      </c>
      <c r="AU125" s="181" t="str">
        <f>IF(AU124="","",VLOOKUP(AU124,'【記載例】（ユニット型）シフト記号表'!$C$5:$W$46,21,FALSE))</f>
        <v/>
      </c>
      <c r="AV125" s="179" t="str">
        <f>IF(AV124="","",VLOOKUP(AV124,'【記載例】（ユニット型）シフト記号表'!$C$5:$W$46,21,FALSE))</f>
        <v/>
      </c>
      <c r="AW125" s="180" t="str">
        <f>IF(AW124="","",VLOOKUP(AW124,'【記載例】（ユニット型）シフト記号表'!$C$5:$W$46,21,FALSE))</f>
        <v/>
      </c>
      <c r="AX125" s="180" t="str">
        <f>IF(AX124="","",VLOOKUP(AX124,'【記載例】（ユニット型）シフト記号表'!$C$5:$W$46,21,FALSE))</f>
        <v/>
      </c>
      <c r="AY125" s="180" t="str">
        <f>IF(AY124="","",VLOOKUP(AY124,'【記載例】（ユニット型）シフト記号表'!$C$5:$W$46,21,FALSE))</f>
        <v/>
      </c>
      <c r="AZ125" s="180" t="str">
        <f>IF(AZ124="","",VLOOKUP(AZ124,'【記載例】（ユニット型）シフト記号表'!$C$5:$W$46,21,FALSE))</f>
        <v/>
      </c>
      <c r="BA125" s="180" t="str">
        <f>IF(BA124="","",VLOOKUP(BA124,'【記載例】（ユニット型）シフト記号表'!$C$5:$W$46,21,FALSE))</f>
        <v/>
      </c>
      <c r="BB125" s="181" t="str">
        <f>IF(BB124="","",VLOOKUP(BB124,'【記載例】（ユニット型）シフト記号表'!$C$5:$W$46,21,FALSE))</f>
        <v/>
      </c>
      <c r="BC125" s="179" t="str">
        <f>IF(BC124="","",VLOOKUP(BC124,'【記載例】（ユニット型）シフト記号表'!$C$5:$W$46,21,FALSE))</f>
        <v/>
      </c>
      <c r="BD125" s="180" t="str">
        <f>IF(BD124="","",VLOOKUP(BD124,'【記載例】（ユニット型）シフト記号表'!$C$5:$W$46,21,FALSE))</f>
        <v/>
      </c>
      <c r="BE125" s="182" t="str">
        <f>IF(BE124="","",VLOOKUP(BE124,'【記載例】（ユニット型）シフト記号表'!$C$5:$W$46,21,FALSE))</f>
        <v/>
      </c>
      <c r="BF125" s="252">
        <f>IF($BI$3="計画",SUM(AA125:BB125),IF($BI$3="実績",SUM(AA125:BE125),""))</f>
        <v>0</v>
      </c>
      <c r="BG125" s="253"/>
      <c r="BH125" s="254">
        <f>IF($BI$3="計画",BF125/4,IF($BI$3="実績",(BF125/($BI$7/7)),""))</f>
        <v>0</v>
      </c>
      <c r="BI125" s="255"/>
      <c r="BJ125" s="240"/>
      <c r="BK125" s="241"/>
      <c r="BL125" s="241"/>
      <c r="BM125" s="241"/>
      <c r="BN125" s="242"/>
    </row>
    <row r="126" spans="2:66" ht="20.25" customHeight="1" thickBot="1" x14ac:dyDescent="0.45">
      <c r="B126" s="143"/>
      <c r="C126" s="320"/>
      <c r="D126" s="321"/>
      <c r="E126" s="322"/>
      <c r="F126" s="323"/>
      <c r="G126" s="310"/>
      <c r="H126" s="311"/>
      <c r="I126" s="319">
        <f>G125</f>
        <v>0</v>
      </c>
      <c r="J126" s="311"/>
      <c r="K126" s="319">
        <f>M125</f>
        <v>0</v>
      </c>
      <c r="L126" s="311"/>
      <c r="M126" s="312"/>
      <c r="N126" s="313"/>
      <c r="O126" s="327"/>
      <c r="P126" s="328"/>
      <c r="Q126" s="328"/>
      <c r="R126" s="329"/>
      <c r="S126" s="324"/>
      <c r="T126" s="325"/>
      <c r="U126" s="326"/>
      <c r="V126" s="71" t="s">
        <v>129</v>
      </c>
      <c r="W126" s="34"/>
      <c r="X126" s="34"/>
      <c r="Y126" s="72"/>
      <c r="Z126" s="73"/>
      <c r="AA126" s="187" t="str">
        <f>IF(AA124="","",VLOOKUP(AA124,'【記載例】（ユニット型）シフト記号表'!$C$5:$Y$46,23,FALSE))</f>
        <v/>
      </c>
      <c r="AB126" s="188" t="str">
        <f>IF(AB124="","",VLOOKUP(AB124,'【記載例】（ユニット型）シフト記号表'!$C$5:$Y$46,23,FALSE))</f>
        <v/>
      </c>
      <c r="AC126" s="188" t="str">
        <f>IF(AC124="","",VLOOKUP(AC124,'【記載例】（ユニット型）シフト記号表'!$C$5:$Y$46,23,FALSE))</f>
        <v/>
      </c>
      <c r="AD126" s="188" t="str">
        <f>IF(AD124="","",VLOOKUP(AD124,'【記載例】（ユニット型）シフト記号表'!$C$5:$Y$46,23,FALSE))</f>
        <v/>
      </c>
      <c r="AE126" s="188" t="str">
        <f>IF(AE124="","",VLOOKUP(AE124,'【記載例】（ユニット型）シフト記号表'!$C$5:$Y$46,23,FALSE))</f>
        <v/>
      </c>
      <c r="AF126" s="188" t="str">
        <f>IF(AF124="","",VLOOKUP(AF124,'【記載例】（ユニット型）シフト記号表'!$C$5:$Y$46,23,FALSE))</f>
        <v/>
      </c>
      <c r="AG126" s="189" t="str">
        <f>IF(AG124="","",VLOOKUP(AG124,'【記載例】（ユニット型）シフト記号表'!$C$5:$Y$46,23,FALSE))</f>
        <v/>
      </c>
      <c r="AH126" s="187" t="str">
        <f>IF(AH124="","",VLOOKUP(AH124,'【記載例】（ユニット型）シフト記号表'!$C$5:$Y$46,23,FALSE))</f>
        <v/>
      </c>
      <c r="AI126" s="188" t="str">
        <f>IF(AI124="","",VLOOKUP(AI124,'【記載例】（ユニット型）シフト記号表'!$C$5:$Y$46,23,FALSE))</f>
        <v/>
      </c>
      <c r="AJ126" s="188" t="str">
        <f>IF(AJ124="","",VLOOKUP(AJ124,'【記載例】（ユニット型）シフト記号表'!$C$5:$Y$46,23,FALSE))</f>
        <v/>
      </c>
      <c r="AK126" s="188" t="str">
        <f>IF(AK124="","",VLOOKUP(AK124,'【記載例】（ユニット型）シフト記号表'!$C$5:$Y$46,23,FALSE))</f>
        <v/>
      </c>
      <c r="AL126" s="188" t="str">
        <f>IF(AL124="","",VLOOKUP(AL124,'【記載例】（ユニット型）シフト記号表'!$C$5:$Y$46,23,FALSE))</f>
        <v/>
      </c>
      <c r="AM126" s="188" t="str">
        <f>IF(AM124="","",VLOOKUP(AM124,'【記載例】（ユニット型）シフト記号表'!$C$5:$Y$46,23,FALSE))</f>
        <v/>
      </c>
      <c r="AN126" s="189" t="str">
        <f>IF(AN124="","",VLOOKUP(AN124,'【記載例】（ユニット型）シフト記号表'!$C$5:$Y$46,23,FALSE))</f>
        <v/>
      </c>
      <c r="AO126" s="187" t="str">
        <f>IF(AO124="","",VLOOKUP(AO124,'【記載例】（ユニット型）シフト記号表'!$C$5:$Y$46,23,FALSE))</f>
        <v/>
      </c>
      <c r="AP126" s="188" t="str">
        <f>IF(AP124="","",VLOOKUP(AP124,'【記載例】（ユニット型）シフト記号表'!$C$5:$Y$46,23,FALSE))</f>
        <v/>
      </c>
      <c r="AQ126" s="188" t="str">
        <f>IF(AQ124="","",VLOOKUP(AQ124,'【記載例】（ユニット型）シフト記号表'!$C$5:$Y$46,23,FALSE))</f>
        <v/>
      </c>
      <c r="AR126" s="188" t="str">
        <f>IF(AR124="","",VLOOKUP(AR124,'【記載例】（ユニット型）シフト記号表'!$C$5:$Y$46,23,FALSE))</f>
        <v/>
      </c>
      <c r="AS126" s="188" t="str">
        <f>IF(AS124="","",VLOOKUP(AS124,'【記載例】（ユニット型）シフト記号表'!$C$5:$Y$46,23,FALSE))</f>
        <v/>
      </c>
      <c r="AT126" s="188" t="str">
        <f>IF(AT124="","",VLOOKUP(AT124,'【記載例】（ユニット型）シフト記号表'!$C$5:$Y$46,23,FALSE))</f>
        <v/>
      </c>
      <c r="AU126" s="189" t="str">
        <f>IF(AU124="","",VLOOKUP(AU124,'【記載例】（ユニット型）シフト記号表'!$C$5:$Y$46,23,FALSE))</f>
        <v/>
      </c>
      <c r="AV126" s="187" t="str">
        <f>IF(AV124="","",VLOOKUP(AV124,'【記載例】（ユニット型）シフト記号表'!$C$5:$Y$46,23,FALSE))</f>
        <v/>
      </c>
      <c r="AW126" s="188" t="str">
        <f>IF(AW124="","",VLOOKUP(AW124,'【記載例】（ユニット型）シフト記号表'!$C$5:$Y$46,23,FALSE))</f>
        <v/>
      </c>
      <c r="AX126" s="188" t="str">
        <f>IF(AX124="","",VLOOKUP(AX124,'【記載例】（ユニット型）シフト記号表'!$C$5:$Y$46,23,FALSE))</f>
        <v/>
      </c>
      <c r="AY126" s="188" t="str">
        <f>IF(AY124="","",VLOOKUP(AY124,'【記載例】（ユニット型）シフト記号表'!$C$5:$Y$46,23,FALSE))</f>
        <v/>
      </c>
      <c r="AZ126" s="188" t="str">
        <f>IF(AZ124="","",VLOOKUP(AZ124,'【記載例】（ユニット型）シフト記号表'!$C$5:$Y$46,23,FALSE))</f>
        <v/>
      </c>
      <c r="BA126" s="188" t="str">
        <f>IF(BA124="","",VLOOKUP(BA124,'【記載例】（ユニット型）シフト記号表'!$C$5:$Y$46,23,FALSE))</f>
        <v/>
      </c>
      <c r="BB126" s="189" t="str">
        <f>IF(BB124="","",VLOOKUP(BB124,'【記載例】（ユニット型）シフト記号表'!$C$5:$Y$46,23,FALSE))</f>
        <v/>
      </c>
      <c r="BC126" s="187" t="str">
        <f>IF(BC124="","",VLOOKUP(BC124,'【記載例】（ユニット型）シフト記号表'!$C$5:$Y$46,23,FALSE))</f>
        <v/>
      </c>
      <c r="BD126" s="188" t="str">
        <f>IF(BD124="","",VLOOKUP(BD124,'【記載例】（ユニット型）シフト記号表'!$C$5:$Y$46,23,FALSE))</f>
        <v/>
      </c>
      <c r="BE126" s="190" t="str">
        <f>IF(BE124="","",VLOOKUP(BE124,'【記載例】（ユニット型）シフト記号表'!$C$5:$Y$46,23,FALSE))</f>
        <v/>
      </c>
      <c r="BF126" s="314">
        <f>IF($BI$3="計画",SUM(AA126:BB126),IF($BI$3="実績",SUM(AA126:BE126),""))</f>
        <v>0</v>
      </c>
      <c r="BG126" s="315"/>
      <c r="BH126" s="316">
        <f>IF($BI$3="計画",BF126/4,IF($BI$3="実績",(BF126/($BI$7/7)),""))</f>
        <v>0</v>
      </c>
      <c r="BI126" s="317"/>
      <c r="BJ126" s="330"/>
      <c r="BK126" s="325"/>
      <c r="BL126" s="325"/>
      <c r="BM126" s="325"/>
      <c r="BN126" s="331"/>
    </row>
    <row r="127" spans="2:66" ht="20.25" customHeight="1" x14ac:dyDescent="0.4">
      <c r="B127" s="122"/>
      <c r="C127" s="122"/>
      <c r="D127" s="122"/>
      <c r="E127" s="122"/>
      <c r="F127" s="122"/>
      <c r="G127" s="144"/>
      <c r="H127" s="144"/>
      <c r="I127" s="144"/>
      <c r="J127" s="144"/>
      <c r="K127" s="144"/>
      <c r="L127" s="144"/>
      <c r="M127" s="145"/>
      <c r="N127" s="145"/>
      <c r="O127" s="144"/>
      <c r="P127" s="144"/>
      <c r="Q127" s="144"/>
      <c r="R127" s="144"/>
      <c r="S127" s="146"/>
      <c r="T127" s="146"/>
      <c r="U127" s="146"/>
      <c r="V127" s="147"/>
      <c r="W127" s="147"/>
      <c r="X127" s="147"/>
      <c r="Y127" s="148"/>
      <c r="Z127" s="149"/>
      <c r="AA127" s="150"/>
      <c r="AB127" s="150"/>
      <c r="AC127" s="150"/>
      <c r="AD127" s="150"/>
      <c r="AE127" s="150"/>
      <c r="AF127" s="150"/>
      <c r="AG127" s="150"/>
      <c r="AH127" s="150"/>
      <c r="AI127" s="150"/>
      <c r="AJ127" s="150"/>
      <c r="AK127" s="150"/>
      <c r="AL127" s="150"/>
      <c r="AM127" s="150"/>
      <c r="AN127" s="150"/>
      <c r="AO127" s="150"/>
      <c r="AP127" s="150"/>
      <c r="AQ127" s="150"/>
      <c r="AR127" s="150"/>
      <c r="AS127" s="150"/>
      <c r="AT127" s="150"/>
      <c r="AU127" s="150"/>
      <c r="AV127" s="150"/>
      <c r="AW127" s="150"/>
      <c r="AX127" s="150"/>
      <c r="AY127" s="150"/>
      <c r="AZ127" s="150"/>
      <c r="BA127" s="150"/>
      <c r="BB127" s="150"/>
      <c r="BC127" s="150"/>
      <c r="BD127" s="150"/>
      <c r="BE127" s="150"/>
      <c r="BF127" s="150"/>
      <c r="BG127" s="150"/>
      <c r="BH127" s="151"/>
      <c r="BI127" s="151"/>
      <c r="BJ127" s="146"/>
      <c r="BK127" s="146"/>
      <c r="BL127" s="146"/>
      <c r="BM127" s="146"/>
      <c r="BN127" s="146"/>
    </row>
    <row r="128" spans="2:66" ht="20.25" customHeight="1" x14ac:dyDescent="0.4">
      <c r="B128" s="122"/>
      <c r="C128" s="122"/>
      <c r="D128" s="122"/>
      <c r="E128" s="122"/>
      <c r="F128" s="122"/>
      <c r="G128" s="144"/>
      <c r="H128" s="144"/>
      <c r="I128" s="144"/>
      <c r="J128" s="144"/>
      <c r="K128" s="144"/>
      <c r="L128" s="144"/>
      <c r="M128" s="145"/>
      <c r="N128" s="152" t="s">
        <v>299</v>
      </c>
      <c r="O128" s="152"/>
      <c r="P128" s="152"/>
      <c r="Q128" s="152"/>
      <c r="R128" s="152"/>
      <c r="S128" s="152"/>
      <c r="T128" s="152"/>
      <c r="U128" s="152"/>
      <c r="V128" s="152"/>
      <c r="W128" s="152"/>
      <c r="X128" s="153"/>
      <c r="Y128" s="152"/>
      <c r="Z128" s="152"/>
      <c r="AA128" s="152"/>
      <c r="AB128" s="152"/>
      <c r="AC128" s="152"/>
      <c r="AD128" s="150"/>
      <c r="AE128" s="150"/>
      <c r="AF128" s="150"/>
      <c r="AG128" s="150"/>
      <c r="AH128" s="150"/>
      <c r="AI128" s="150"/>
      <c r="AJ128" s="150"/>
      <c r="AK128" s="150"/>
      <c r="AL128" s="150"/>
      <c r="AM128" s="150"/>
      <c r="AN128" s="150"/>
      <c r="AO128" s="150"/>
      <c r="AP128" s="150"/>
      <c r="AQ128" s="150"/>
      <c r="AR128" s="150"/>
      <c r="AS128" s="150"/>
      <c r="AT128" s="150"/>
      <c r="AU128" s="150"/>
      <c r="AV128" s="150"/>
      <c r="AW128" s="150"/>
      <c r="AX128" s="150"/>
      <c r="AY128" s="150"/>
      <c r="AZ128" s="150"/>
      <c r="BA128" s="150"/>
      <c r="BB128" s="150"/>
      <c r="BC128" s="150"/>
      <c r="BD128" s="150"/>
      <c r="BE128" s="150"/>
      <c r="BF128" s="150"/>
      <c r="BG128" s="150"/>
      <c r="BH128" s="151"/>
      <c r="BI128" s="151"/>
      <c r="BJ128" s="146"/>
      <c r="BK128" s="146"/>
      <c r="BL128" s="146"/>
      <c r="BM128" s="146"/>
      <c r="BN128" s="146"/>
    </row>
    <row r="129" spans="2:66" ht="20.25" customHeight="1" x14ac:dyDescent="0.4">
      <c r="B129" s="122"/>
      <c r="C129" s="122"/>
      <c r="D129" s="122"/>
      <c r="E129" s="122"/>
      <c r="F129" s="122"/>
      <c r="G129" s="144"/>
      <c r="H129" s="144"/>
      <c r="I129" s="144"/>
      <c r="J129" s="144"/>
      <c r="K129" s="144"/>
      <c r="L129" s="144"/>
      <c r="M129" s="145"/>
      <c r="N129" s="152"/>
      <c r="O129" s="152" t="s">
        <v>174</v>
      </c>
      <c r="P129" s="152"/>
      <c r="Q129" s="152"/>
      <c r="R129" s="152"/>
      <c r="S129" s="152"/>
      <c r="T129" s="152"/>
      <c r="U129" s="152"/>
      <c r="V129" s="152"/>
      <c r="W129" s="152"/>
      <c r="X129" s="153"/>
      <c r="Y129" s="152"/>
      <c r="Z129" s="152"/>
      <c r="AA129" s="152"/>
      <c r="AB129" s="152"/>
      <c r="AC129" s="152"/>
      <c r="AD129" s="150"/>
      <c r="AE129" s="152" t="s">
        <v>185</v>
      </c>
      <c r="AF129" s="152"/>
      <c r="AG129" s="152"/>
      <c r="AH129" s="152"/>
      <c r="AI129" s="152"/>
      <c r="AJ129" s="152"/>
      <c r="AK129" s="152"/>
      <c r="AL129" s="152"/>
      <c r="AM129" s="152"/>
      <c r="AN129" s="153"/>
      <c r="AO129" s="152"/>
      <c r="AP129" s="152"/>
      <c r="AQ129" s="152"/>
      <c r="AR129" s="152"/>
      <c r="AS129" s="150"/>
      <c r="AT129" s="150"/>
      <c r="AU129" s="152" t="s">
        <v>186</v>
      </c>
      <c r="AV129" s="150"/>
      <c r="AW129" s="150"/>
      <c r="AX129" s="150"/>
      <c r="AY129" s="150"/>
      <c r="AZ129" s="150"/>
      <c r="BA129" s="150"/>
      <c r="BB129" s="150"/>
      <c r="BC129" s="150"/>
      <c r="BD129" s="150"/>
      <c r="BE129" s="150"/>
      <c r="BF129" s="150"/>
      <c r="BG129" s="150"/>
      <c r="BH129" s="151"/>
      <c r="BI129" s="151"/>
      <c r="BJ129" s="236"/>
      <c r="BK129" s="236"/>
      <c r="BL129" s="236"/>
      <c r="BM129" s="236"/>
      <c r="BN129" s="146"/>
    </row>
    <row r="130" spans="2:66" ht="20.25" customHeight="1" x14ac:dyDescent="0.4">
      <c r="B130" s="122"/>
      <c r="C130" s="122"/>
      <c r="D130" s="122"/>
      <c r="E130" s="122"/>
      <c r="F130" s="122"/>
      <c r="G130" s="144"/>
      <c r="H130" s="144"/>
      <c r="I130" s="144"/>
      <c r="J130" s="144"/>
      <c r="K130" s="144"/>
      <c r="L130" s="144"/>
      <c r="M130" s="145"/>
      <c r="N130" s="152"/>
      <c r="O130" s="234" t="s">
        <v>166</v>
      </c>
      <c r="P130" s="234"/>
      <c r="Q130" s="234" t="s">
        <v>167</v>
      </c>
      <c r="R130" s="234"/>
      <c r="S130" s="234"/>
      <c r="T130" s="234"/>
      <c r="U130" s="152"/>
      <c r="V130" s="318" t="s">
        <v>168</v>
      </c>
      <c r="W130" s="318"/>
      <c r="X130" s="318"/>
      <c r="Y130" s="318"/>
      <c r="Z130" s="154"/>
      <c r="AA130" s="155" t="s">
        <v>169</v>
      </c>
      <c r="AB130" s="155"/>
      <c r="AD130" s="150"/>
      <c r="AE130" s="234" t="s">
        <v>166</v>
      </c>
      <c r="AF130" s="234"/>
      <c r="AG130" s="234" t="s">
        <v>167</v>
      </c>
      <c r="AH130" s="234"/>
      <c r="AI130" s="234"/>
      <c r="AJ130" s="234"/>
      <c r="AK130" s="152"/>
      <c r="AL130" s="318" t="s">
        <v>168</v>
      </c>
      <c r="AM130" s="318"/>
      <c r="AN130" s="318"/>
      <c r="AO130" s="318"/>
      <c r="AP130" s="154"/>
      <c r="AQ130" s="155" t="s">
        <v>169</v>
      </c>
      <c r="AR130" s="155"/>
      <c r="AS130" s="150"/>
      <c r="AT130" s="150"/>
      <c r="AU130" s="150"/>
      <c r="AV130" s="150"/>
      <c r="AW130" s="150"/>
      <c r="AX130" s="150"/>
      <c r="AY130" s="150"/>
      <c r="AZ130" s="150"/>
      <c r="BA130" s="150"/>
      <c r="BB130" s="150"/>
      <c r="BC130" s="150"/>
      <c r="BD130" s="150"/>
      <c r="BE130" s="150"/>
      <c r="BF130" s="150"/>
      <c r="BG130" s="150"/>
      <c r="BH130" s="151"/>
      <c r="BI130" s="151"/>
      <c r="BJ130" s="235"/>
      <c r="BK130" s="235"/>
      <c r="BL130" s="235"/>
      <c r="BM130" s="235"/>
      <c r="BN130" s="146"/>
    </row>
    <row r="131" spans="2:66" ht="20.25" customHeight="1" x14ac:dyDescent="0.4">
      <c r="B131" s="122"/>
      <c r="C131" s="122"/>
      <c r="D131" s="122"/>
      <c r="E131" s="122"/>
      <c r="F131" s="122"/>
      <c r="G131" s="144"/>
      <c r="H131" s="144"/>
      <c r="I131" s="144"/>
      <c r="J131" s="144"/>
      <c r="K131" s="144"/>
      <c r="L131" s="144"/>
      <c r="M131" s="145"/>
      <c r="N131" s="152"/>
      <c r="O131" s="290"/>
      <c r="P131" s="290"/>
      <c r="Q131" s="290" t="s">
        <v>170</v>
      </c>
      <c r="R131" s="290"/>
      <c r="S131" s="290" t="s">
        <v>171</v>
      </c>
      <c r="T131" s="290"/>
      <c r="U131" s="152"/>
      <c r="V131" s="290" t="s">
        <v>170</v>
      </c>
      <c r="W131" s="290"/>
      <c r="X131" s="290" t="s">
        <v>171</v>
      </c>
      <c r="Y131" s="290"/>
      <c r="Z131" s="154"/>
      <c r="AA131" s="155" t="s">
        <v>172</v>
      </c>
      <c r="AB131" s="155"/>
      <c r="AD131" s="150"/>
      <c r="AE131" s="290"/>
      <c r="AF131" s="290"/>
      <c r="AG131" s="290" t="s">
        <v>170</v>
      </c>
      <c r="AH131" s="290"/>
      <c r="AI131" s="290" t="s">
        <v>171</v>
      </c>
      <c r="AJ131" s="290"/>
      <c r="AK131" s="152"/>
      <c r="AL131" s="290" t="s">
        <v>170</v>
      </c>
      <c r="AM131" s="290"/>
      <c r="AN131" s="290" t="s">
        <v>171</v>
      </c>
      <c r="AO131" s="290"/>
      <c r="AP131" s="154"/>
      <c r="AQ131" s="155" t="s">
        <v>172</v>
      </c>
      <c r="AR131" s="155"/>
      <c r="AS131" s="150"/>
      <c r="AT131" s="150"/>
      <c r="AU131" s="158" t="s">
        <v>188</v>
      </c>
      <c r="AV131" s="158"/>
      <c r="AW131" s="158"/>
      <c r="AX131" s="158"/>
      <c r="AY131" s="154"/>
      <c r="AZ131" s="155" t="s">
        <v>189</v>
      </c>
      <c r="BA131" s="158"/>
      <c r="BB131" s="158"/>
      <c r="BC131" s="158"/>
      <c r="BD131" s="154"/>
      <c r="BE131" s="290" t="s">
        <v>173</v>
      </c>
      <c r="BF131" s="290"/>
      <c r="BG131" s="290"/>
      <c r="BH131" s="290"/>
      <c r="BI131" s="151"/>
      <c r="BJ131" s="234"/>
      <c r="BK131" s="234"/>
      <c r="BL131" s="234"/>
      <c r="BM131" s="234"/>
      <c r="BN131" s="146"/>
    </row>
    <row r="132" spans="2:66" ht="20.25" customHeight="1" x14ac:dyDescent="0.4">
      <c r="B132" s="122"/>
      <c r="C132" s="122"/>
      <c r="D132" s="122"/>
      <c r="E132" s="122"/>
      <c r="F132" s="122"/>
      <c r="G132" s="144"/>
      <c r="H132" s="144"/>
      <c r="I132" s="144"/>
      <c r="J132" s="144"/>
      <c r="K132" s="144"/>
      <c r="L132" s="144"/>
      <c r="M132" s="145"/>
      <c r="N132" s="152"/>
      <c r="O132" s="291" t="s">
        <v>6</v>
      </c>
      <c r="P132" s="291"/>
      <c r="Q132" s="297">
        <f>SUMIFS($BF$19:$BG$126,$G$19:$H$126,"看護職員",$M$19:$N$126,"A")+SUMIFS($BF$19:$BG$126,$I$19:$J$126,"看護職員",$K$19:$L$126,"A")</f>
        <v>320</v>
      </c>
      <c r="R132" s="297"/>
      <c r="S132" s="298">
        <f>SUMIFS($BH$19:$BI$126,$G$19:$H$126,"看護職員",$M$19:$N$126,"A")+SUMIFS($BH$19:$BI$126,$I$19:$J$126,"看護職員",$K$19:$L$126,"A")</f>
        <v>80</v>
      </c>
      <c r="T132" s="298"/>
      <c r="U132" s="152"/>
      <c r="V132" s="301">
        <v>0</v>
      </c>
      <c r="W132" s="301"/>
      <c r="X132" s="305">
        <v>0</v>
      </c>
      <c r="Y132" s="305"/>
      <c r="Z132" s="154"/>
      <c r="AA132" s="306">
        <v>2</v>
      </c>
      <c r="AB132" s="307"/>
      <c r="AD132" s="150"/>
      <c r="AE132" s="291" t="s">
        <v>6</v>
      </c>
      <c r="AF132" s="291"/>
      <c r="AG132" s="297">
        <f>SUMIFS($BF$19:$BG$126,$G$19:$H$126,"介護職員",$M$19:$N$126,"A")+SUMIFS($BF$19:$BG$126,$I$19:$J$126,"介護職員",$K$19:$L$126,"A")</f>
        <v>2400</v>
      </c>
      <c r="AH132" s="297"/>
      <c r="AI132" s="298">
        <f>SUMIFS($BH$19:$BI$126,$G$19:$H$126,"介護職員",$M$19:$N$126,"A")+SUMIFS($BH$19:$BI$126,$I$19:$J$126,"介護職員",$K$19:$L$126,"A")</f>
        <v>600</v>
      </c>
      <c r="AJ132" s="298"/>
      <c r="AK132" s="152"/>
      <c r="AL132" s="301">
        <v>0</v>
      </c>
      <c r="AM132" s="301"/>
      <c r="AN132" s="305">
        <v>0</v>
      </c>
      <c r="AO132" s="305"/>
      <c r="AP132" s="154"/>
      <c r="AQ132" s="306">
        <v>15</v>
      </c>
      <c r="AR132" s="307"/>
      <c r="AS132" s="150"/>
      <c r="AT132" s="150"/>
      <c r="AU132" s="308">
        <f>Y146</f>
        <v>2.5</v>
      </c>
      <c r="AV132" s="291"/>
      <c r="AW132" s="291"/>
      <c r="AX132" s="291"/>
      <c r="AY132" s="156" t="s">
        <v>187</v>
      </c>
      <c r="AZ132" s="308">
        <f>AO146</f>
        <v>19.2</v>
      </c>
      <c r="BA132" s="309"/>
      <c r="BB132" s="309"/>
      <c r="BC132" s="309"/>
      <c r="BD132" s="156" t="s">
        <v>181</v>
      </c>
      <c r="BE132" s="293">
        <f>ROUNDDOWN(AU132+AZ132,1)</f>
        <v>21.7</v>
      </c>
      <c r="BF132" s="293"/>
      <c r="BG132" s="293"/>
      <c r="BH132" s="293"/>
      <c r="BI132" s="151"/>
      <c r="BJ132" s="195"/>
      <c r="BK132" s="195"/>
      <c r="BL132" s="195"/>
      <c r="BM132" s="195"/>
      <c r="BN132" s="146"/>
    </row>
    <row r="133" spans="2:66" ht="20.25" customHeight="1" x14ac:dyDescent="0.4">
      <c r="B133" s="122"/>
      <c r="C133" s="122"/>
      <c r="D133" s="122"/>
      <c r="E133" s="122"/>
      <c r="F133" s="122"/>
      <c r="G133" s="144"/>
      <c r="H133" s="144"/>
      <c r="I133" s="144"/>
      <c r="J133" s="144"/>
      <c r="K133" s="144"/>
      <c r="L133" s="144"/>
      <c r="M133" s="145"/>
      <c r="N133" s="152"/>
      <c r="O133" s="291" t="s">
        <v>7</v>
      </c>
      <c r="P133" s="291"/>
      <c r="Q133" s="297">
        <f>SUMIFS($BF$19:$BG$126,$G$19:$H$126,"看護職員",$M$19:$N$126,"B")+SUMIFS($BF$19:$BG$126,$I$19:$J$126,"看護職員",$K$19:$L$126,"B")</f>
        <v>79.999999999999986</v>
      </c>
      <c r="R133" s="297"/>
      <c r="S133" s="298">
        <f>SUMIFS($BH$19:$BI$126,$G$19:$H$126,"看護職員",$M$19:$N$126,"B")+SUMIFS($BH$19:$BI$126,$I$19:$J$126,"看護職員",$K$19:$L$126,"B")</f>
        <v>19.999999999999996</v>
      </c>
      <c r="T133" s="298"/>
      <c r="U133" s="152"/>
      <c r="V133" s="301">
        <v>80</v>
      </c>
      <c r="W133" s="301"/>
      <c r="X133" s="305">
        <v>20</v>
      </c>
      <c r="Y133" s="305"/>
      <c r="Z133" s="154"/>
      <c r="AA133" s="306">
        <v>0</v>
      </c>
      <c r="AB133" s="307"/>
      <c r="AD133" s="150"/>
      <c r="AE133" s="291" t="s">
        <v>7</v>
      </c>
      <c r="AF133" s="291"/>
      <c r="AG133" s="297">
        <f>SUMIFS($BF$19:$BG$126,$G$19:$H$126,"介護職員",$M$19:$N$126,"B")+SUMIFS($BF$19:$BG$126,$I$19:$J$126,"介護職員",$K$19:$L$126,"B")</f>
        <v>160</v>
      </c>
      <c r="AH133" s="297"/>
      <c r="AI133" s="298">
        <f>SUMIFS($BH$19:$BI$126,$G$19:$H$126,"介護職員",$M$19:$N$126,"B")+SUMIFS($BH$19:$BI$126,$I$19:$J$126,"介護職員",$K$19:$L$126,"B")</f>
        <v>40</v>
      </c>
      <c r="AJ133" s="298"/>
      <c r="AK133" s="152"/>
      <c r="AL133" s="301">
        <v>0</v>
      </c>
      <c r="AM133" s="301"/>
      <c r="AN133" s="305">
        <v>0</v>
      </c>
      <c r="AO133" s="305"/>
      <c r="AP133" s="154"/>
      <c r="AQ133" s="306">
        <v>1</v>
      </c>
      <c r="AR133" s="307"/>
      <c r="AS133" s="150"/>
      <c r="AT133" s="150"/>
      <c r="AU133" s="150"/>
      <c r="AV133" s="150"/>
      <c r="AW133" s="150"/>
      <c r="AX133" s="150"/>
      <c r="AY133" s="150"/>
      <c r="AZ133" s="150"/>
      <c r="BA133" s="150"/>
      <c r="BB133" s="150"/>
      <c r="BC133" s="150"/>
      <c r="BD133" s="150"/>
      <c r="BE133" s="150"/>
      <c r="BF133" s="150"/>
      <c r="BG133" s="150"/>
      <c r="BH133" s="151"/>
      <c r="BI133" s="151"/>
      <c r="BJ133" s="146"/>
      <c r="BK133" s="146"/>
      <c r="BL133" s="146"/>
      <c r="BM133" s="146"/>
      <c r="BN133" s="146"/>
    </row>
    <row r="134" spans="2:66" ht="20.25" customHeight="1" x14ac:dyDescent="0.4">
      <c r="B134" s="122"/>
      <c r="C134" s="122"/>
      <c r="D134" s="122"/>
      <c r="E134" s="122"/>
      <c r="F134" s="122"/>
      <c r="G134" s="144"/>
      <c r="H134" s="144"/>
      <c r="I134" s="144"/>
      <c r="J134" s="144"/>
      <c r="K134" s="144"/>
      <c r="L134" s="144"/>
      <c r="M134" s="145"/>
      <c r="N134" s="152"/>
      <c r="O134" s="291" t="s">
        <v>8</v>
      </c>
      <c r="P134" s="291"/>
      <c r="Q134" s="297">
        <f>SUMIFS($BF$19:$BG$126,$G$19:$H$126,"看護職員",$M$19:$N$126,"C")+SUMIFS($BF$19:$BG$126,$I$19:$J$126,"看護職員",$K$19:$L$126,"C")</f>
        <v>0</v>
      </c>
      <c r="R134" s="297"/>
      <c r="S134" s="298">
        <f>SUMIFS($BH$19:$BI$126,$G$19:$H$126,"看護職員",$M$19:$N$126,"C")+SUMIFS($BH$19:$BI$126,$I$19:$J$126,"看護職員",$K$19:$L$126,"C")</f>
        <v>0</v>
      </c>
      <c r="T134" s="298"/>
      <c r="U134" s="152"/>
      <c r="V134" s="301">
        <v>0</v>
      </c>
      <c r="W134" s="301"/>
      <c r="X134" s="302">
        <v>0</v>
      </c>
      <c r="Y134" s="302"/>
      <c r="Z134" s="154"/>
      <c r="AA134" s="303" t="s">
        <v>45</v>
      </c>
      <c r="AB134" s="304"/>
      <c r="AD134" s="150"/>
      <c r="AE134" s="291" t="s">
        <v>8</v>
      </c>
      <c r="AF134" s="291"/>
      <c r="AG134" s="297">
        <f>SUMIFS($BF$19:$BG$126,$G$19:$H$126,"介護職員",$M$19:$N$126,"C")+SUMIFS($BF$19:$BG$126,$I$19:$J$126,"介護職員",$K$19:$L$126,"C")</f>
        <v>512</v>
      </c>
      <c r="AH134" s="297"/>
      <c r="AI134" s="298">
        <f>SUMIFS($BH$19:$BI$126,$G$19:$H$126,"介護職員",$M$19:$N$126,"C")+SUMIFS($BH$19:$BI$126,$I$19:$J$126,"介護職員",$K$19:$L$126,"C")</f>
        <v>128</v>
      </c>
      <c r="AJ134" s="298"/>
      <c r="AK134" s="152"/>
      <c r="AL134" s="301">
        <v>512</v>
      </c>
      <c r="AM134" s="301"/>
      <c r="AN134" s="302">
        <v>128</v>
      </c>
      <c r="AO134" s="302"/>
      <c r="AP134" s="154"/>
      <c r="AQ134" s="303" t="s">
        <v>45</v>
      </c>
      <c r="AR134" s="304"/>
      <c r="AS134" s="150"/>
      <c r="AT134" s="150"/>
      <c r="AU134" s="150"/>
      <c r="AV134" s="150"/>
      <c r="AW134" s="150"/>
      <c r="AX134" s="150"/>
      <c r="AY134" s="150"/>
      <c r="AZ134" s="150"/>
      <c r="BA134" s="150"/>
      <c r="BB134" s="150"/>
      <c r="BC134" s="150"/>
      <c r="BD134" s="150"/>
      <c r="BE134" s="150"/>
      <c r="BF134" s="150"/>
      <c r="BG134" s="150"/>
      <c r="BH134" s="151"/>
      <c r="BI134" s="151"/>
      <c r="BJ134" s="146"/>
      <c r="BK134" s="146"/>
      <c r="BL134" s="146"/>
      <c r="BM134" s="146"/>
      <c r="BN134" s="146"/>
    </row>
    <row r="135" spans="2:66" ht="20.25" customHeight="1" x14ac:dyDescent="0.4">
      <c r="B135" s="122"/>
      <c r="C135" s="122"/>
      <c r="D135" s="122"/>
      <c r="E135" s="122"/>
      <c r="F135" s="122"/>
      <c r="G135" s="144"/>
      <c r="H135" s="144"/>
      <c r="I135" s="144"/>
      <c r="J135" s="144"/>
      <c r="K135" s="144"/>
      <c r="L135" s="144"/>
      <c r="M135" s="145"/>
      <c r="N135" s="152"/>
      <c r="O135" s="291" t="s">
        <v>9</v>
      </c>
      <c r="P135" s="291"/>
      <c r="Q135" s="297">
        <f>SUMIFS($BF$19:$BG$126,$G$19:$H$126,"看護職員",$M$19:$N$126,"D")+SUMIFS($BF$19:$BG$126,$I$19:$J$126,"看護職員",$K$19:$L$126,"D")</f>
        <v>0</v>
      </c>
      <c r="R135" s="297"/>
      <c r="S135" s="298">
        <f>SUMIFS($BH$19:$BI$126,$G$19:$H$126,"看護職員",$M$19:$N$126,"D")+SUMIFS($BH$19:$BI$126,$I$19:$J$126,"看護職員",$K$19:$L$126,"D")</f>
        <v>0</v>
      </c>
      <c r="T135" s="298"/>
      <c r="U135" s="152"/>
      <c r="V135" s="301">
        <v>0</v>
      </c>
      <c r="W135" s="301"/>
      <c r="X135" s="302">
        <v>0</v>
      </c>
      <c r="Y135" s="302"/>
      <c r="Z135" s="154"/>
      <c r="AA135" s="303" t="s">
        <v>45</v>
      </c>
      <c r="AB135" s="304"/>
      <c r="AD135" s="150"/>
      <c r="AE135" s="291" t="s">
        <v>9</v>
      </c>
      <c r="AF135" s="291"/>
      <c r="AG135" s="297">
        <f>SUMIFS($BF$19:$BG$126,$G$19:$H$126,"介護職員",$M$19:$N$126,"D")+SUMIFS($BF$19:$BG$126,$I$19:$J$126,"介護職員",$K$19:$L$126,"D")</f>
        <v>0</v>
      </c>
      <c r="AH135" s="297"/>
      <c r="AI135" s="298">
        <f>SUMIFS($BH$19:$BI$126,$G$19:$H$126,"介護職員",$M$19:$N$126,"D")+SUMIFS($BH$19:$BI$126,$I$19:$J$126,"介護職員",$K$19:$L$126,"D")</f>
        <v>0</v>
      </c>
      <c r="AJ135" s="298"/>
      <c r="AK135" s="152"/>
      <c r="AL135" s="301">
        <v>0</v>
      </c>
      <c r="AM135" s="301"/>
      <c r="AN135" s="302">
        <v>0</v>
      </c>
      <c r="AO135" s="302"/>
      <c r="AP135" s="154"/>
      <c r="AQ135" s="303" t="s">
        <v>45</v>
      </c>
      <c r="AR135" s="304"/>
      <c r="AS135" s="150"/>
      <c r="AT135" s="150"/>
      <c r="AU135" s="152" t="s">
        <v>190</v>
      </c>
      <c r="AV135" s="152"/>
      <c r="AW135" s="152"/>
      <c r="AX135" s="152"/>
      <c r="AY135" s="152"/>
      <c r="AZ135" s="152"/>
      <c r="BA135" s="150"/>
      <c r="BB135" s="150"/>
      <c r="BC135" s="150"/>
      <c r="BD135" s="150"/>
      <c r="BE135" s="150"/>
      <c r="BF135" s="150"/>
      <c r="BG135" s="150"/>
      <c r="BH135" s="151"/>
      <c r="BI135" s="151"/>
      <c r="BJ135" s="146"/>
      <c r="BK135" s="146"/>
      <c r="BL135" s="146"/>
      <c r="BM135" s="146"/>
      <c r="BN135" s="146"/>
    </row>
    <row r="136" spans="2:66" ht="20.25" customHeight="1" x14ac:dyDescent="0.4">
      <c r="B136" s="122"/>
      <c r="C136" s="122"/>
      <c r="D136" s="122"/>
      <c r="E136" s="122"/>
      <c r="F136" s="122"/>
      <c r="G136" s="144"/>
      <c r="H136" s="144"/>
      <c r="I136" s="144"/>
      <c r="J136" s="144"/>
      <c r="K136" s="144"/>
      <c r="L136" s="144"/>
      <c r="M136" s="145"/>
      <c r="N136" s="152"/>
      <c r="O136" s="291" t="s">
        <v>173</v>
      </c>
      <c r="P136" s="291"/>
      <c r="Q136" s="297">
        <f>SUM(Q132:R135)</f>
        <v>400</v>
      </c>
      <c r="R136" s="297"/>
      <c r="S136" s="298">
        <f>SUM(S132:T135)</f>
        <v>100</v>
      </c>
      <c r="T136" s="298"/>
      <c r="U136" s="152"/>
      <c r="V136" s="297">
        <f>SUM(V132:W135)</f>
        <v>80</v>
      </c>
      <c r="W136" s="297"/>
      <c r="X136" s="298">
        <f>SUM(X132:Y135)</f>
        <v>20</v>
      </c>
      <c r="Y136" s="298"/>
      <c r="Z136" s="154"/>
      <c r="AA136" s="299">
        <f>SUM(AA132:AB133)</f>
        <v>2</v>
      </c>
      <c r="AB136" s="300"/>
      <c r="AD136" s="150"/>
      <c r="AE136" s="291" t="s">
        <v>173</v>
      </c>
      <c r="AF136" s="291"/>
      <c r="AG136" s="297">
        <f>SUM(AG132:AH135)</f>
        <v>3072</v>
      </c>
      <c r="AH136" s="297"/>
      <c r="AI136" s="298">
        <f>SUM(AI132:AJ135)</f>
        <v>768</v>
      </c>
      <c r="AJ136" s="298"/>
      <c r="AK136" s="152"/>
      <c r="AL136" s="297">
        <f>SUM(AL132:AM135)</f>
        <v>512</v>
      </c>
      <c r="AM136" s="297"/>
      <c r="AN136" s="298">
        <f>SUM(AN132:AO135)</f>
        <v>128</v>
      </c>
      <c r="AO136" s="298"/>
      <c r="AP136" s="154"/>
      <c r="AQ136" s="299">
        <f>SUM(AQ132:AR133)</f>
        <v>16</v>
      </c>
      <c r="AR136" s="300"/>
      <c r="AS136" s="150"/>
      <c r="AT136" s="150"/>
      <c r="AU136" s="291" t="s">
        <v>4</v>
      </c>
      <c r="AV136" s="291"/>
      <c r="AW136" s="291" t="s">
        <v>5</v>
      </c>
      <c r="AX136" s="291"/>
      <c r="AY136" s="291"/>
      <c r="AZ136" s="291"/>
      <c r="BA136" s="150"/>
      <c r="BB136" s="150"/>
      <c r="BC136" s="150"/>
      <c r="BD136" s="150"/>
      <c r="BE136" s="150"/>
      <c r="BF136" s="150"/>
      <c r="BG136" s="150"/>
      <c r="BH136" s="151"/>
      <c r="BI136" s="151"/>
      <c r="BJ136" s="146"/>
      <c r="BK136" s="146"/>
      <c r="BL136" s="146"/>
      <c r="BM136" s="146"/>
      <c r="BN136" s="146"/>
    </row>
    <row r="137" spans="2:66" ht="20.25" customHeight="1" x14ac:dyDescent="0.4">
      <c r="B137" s="122"/>
      <c r="C137" s="122"/>
      <c r="D137" s="122"/>
      <c r="E137" s="122"/>
      <c r="F137" s="122"/>
      <c r="G137" s="144"/>
      <c r="H137" s="144"/>
      <c r="I137" s="144"/>
      <c r="J137" s="144"/>
      <c r="K137" s="144"/>
      <c r="L137" s="144"/>
      <c r="M137" s="145"/>
      <c r="N137" s="145"/>
      <c r="O137" s="144"/>
      <c r="P137" s="144"/>
      <c r="Q137" s="144"/>
      <c r="R137" s="144"/>
      <c r="S137" s="146"/>
      <c r="T137" s="146"/>
      <c r="U137" s="146"/>
      <c r="V137" s="147"/>
      <c r="W137" s="147"/>
      <c r="X137" s="147"/>
      <c r="Y137" s="148"/>
      <c r="Z137" s="149"/>
      <c r="AA137" s="150"/>
      <c r="AB137" s="150"/>
      <c r="AC137" s="150"/>
      <c r="AD137" s="150"/>
      <c r="AE137" s="144"/>
      <c r="AF137" s="144"/>
      <c r="AG137" s="144"/>
      <c r="AH137" s="144"/>
      <c r="AI137" s="146"/>
      <c r="AJ137" s="146"/>
      <c r="AK137" s="146"/>
      <c r="AL137" s="147"/>
      <c r="AM137" s="147"/>
      <c r="AN137" s="147"/>
      <c r="AO137" s="148"/>
      <c r="AP137" s="149"/>
      <c r="AQ137" s="150"/>
      <c r="AR137" s="150"/>
      <c r="AS137" s="150"/>
      <c r="AT137" s="150"/>
      <c r="AU137" s="291" t="s">
        <v>6</v>
      </c>
      <c r="AV137" s="291"/>
      <c r="AW137" s="291" t="s">
        <v>121</v>
      </c>
      <c r="AX137" s="291"/>
      <c r="AY137" s="291"/>
      <c r="AZ137" s="291"/>
      <c r="BA137" s="150"/>
      <c r="BB137" s="150"/>
      <c r="BC137" s="150"/>
      <c r="BD137" s="150"/>
      <c r="BE137" s="150"/>
      <c r="BF137" s="150"/>
      <c r="BG137" s="150"/>
      <c r="BH137" s="151"/>
      <c r="BI137" s="151"/>
      <c r="BJ137" s="146"/>
      <c r="BK137" s="146"/>
      <c r="BL137" s="146"/>
      <c r="BM137" s="146"/>
      <c r="BN137" s="146"/>
    </row>
    <row r="138" spans="2:66" ht="20.25" customHeight="1" x14ac:dyDescent="0.4">
      <c r="B138" s="122"/>
      <c r="C138" s="122"/>
      <c r="D138" s="122"/>
      <c r="E138" s="122"/>
      <c r="F138" s="122"/>
      <c r="G138" s="144"/>
      <c r="H138" s="144"/>
      <c r="I138" s="144"/>
      <c r="J138" s="144"/>
      <c r="K138" s="144"/>
      <c r="L138" s="144"/>
      <c r="M138" s="145"/>
      <c r="N138" s="145"/>
      <c r="O138" s="153" t="s">
        <v>176</v>
      </c>
      <c r="P138" s="152"/>
      <c r="Q138" s="152"/>
      <c r="R138" s="152"/>
      <c r="S138" s="152"/>
      <c r="T138" s="152"/>
      <c r="U138" s="152"/>
      <c r="V138" s="152"/>
      <c r="W138" s="152"/>
      <c r="X138" s="157"/>
      <c r="Y138" s="157"/>
      <c r="Z138" s="152"/>
      <c r="AA138" s="152"/>
      <c r="AB138" s="152"/>
      <c r="AC138" s="150"/>
      <c r="AD138" s="150"/>
      <c r="AE138" s="153" t="s">
        <v>176</v>
      </c>
      <c r="AF138" s="152"/>
      <c r="AG138" s="152"/>
      <c r="AH138" s="152"/>
      <c r="AI138" s="152"/>
      <c r="AJ138" s="152"/>
      <c r="AK138" s="152"/>
      <c r="AL138" s="152"/>
      <c r="AM138" s="152"/>
      <c r="AN138" s="157"/>
      <c r="AO138" s="157"/>
      <c r="AP138" s="152"/>
      <c r="AQ138" s="152"/>
      <c r="AR138" s="152"/>
      <c r="AS138" s="150"/>
      <c r="AT138" s="150"/>
      <c r="AU138" s="291" t="s">
        <v>7</v>
      </c>
      <c r="AV138" s="291"/>
      <c r="AW138" s="291" t="s">
        <v>122</v>
      </c>
      <c r="AX138" s="291"/>
      <c r="AY138" s="291"/>
      <c r="AZ138" s="291"/>
      <c r="BA138" s="150"/>
      <c r="BB138" s="150"/>
      <c r="BC138" s="150"/>
      <c r="BD138" s="150"/>
      <c r="BE138" s="150"/>
      <c r="BF138" s="150"/>
      <c r="BG138" s="150"/>
      <c r="BH138" s="151"/>
      <c r="BI138" s="151"/>
      <c r="BJ138" s="146"/>
      <c r="BK138" s="146"/>
      <c r="BL138" s="146"/>
      <c r="BM138" s="146"/>
      <c r="BN138" s="146"/>
    </row>
    <row r="139" spans="2:66" ht="20.25" customHeight="1" x14ac:dyDescent="0.4">
      <c r="B139" s="122"/>
      <c r="C139" s="122"/>
      <c r="D139" s="122"/>
      <c r="E139" s="122"/>
      <c r="F139" s="122"/>
      <c r="G139" s="144"/>
      <c r="H139" s="144"/>
      <c r="I139" s="144"/>
      <c r="J139" s="144"/>
      <c r="K139" s="144"/>
      <c r="L139" s="144"/>
      <c r="M139" s="145"/>
      <c r="N139" s="145"/>
      <c r="O139" s="152" t="s">
        <v>177</v>
      </c>
      <c r="P139" s="152"/>
      <c r="Q139" s="152"/>
      <c r="R139" s="152"/>
      <c r="S139" s="152"/>
      <c r="T139" s="152" t="s">
        <v>178</v>
      </c>
      <c r="U139" s="152"/>
      <c r="V139" s="152"/>
      <c r="W139" s="152"/>
      <c r="X139" s="153"/>
      <c r="Y139" s="152"/>
      <c r="Z139" s="152"/>
      <c r="AA139" s="152"/>
      <c r="AB139" s="152"/>
      <c r="AC139" s="150"/>
      <c r="AD139" s="150"/>
      <c r="AE139" s="152" t="s">
        <v>177</v>
      </c>
      <c r="AF139" s="152"/>
      <c r="AG139" s="152"/>
      <c r="AH139" s="152"/>
      <c r="AI139" s="152"/>
      <c r="AJ139" s="152" t="s">
        <v>178</v>
      </c>
      <c r="AK139" s="152"/>
      <c r="AL139" s="152"/>
      <c r="AM139" s="152"/>
      <c r="AN139" s="153"/>
      <c r="AO139" s="152"/>
      <c r="AP139" s="152"/>
      <c r="AQ139" s="152"/>
      <c r="AR139" s="152"/>
      <c r="AS139" s="150"/>
      <c r="AT139" s="150"/>
      <c r="AU139" s="291" t="s">
        <v>8</v>
      </c>
      <c r="AV139" s="291"/>
      <c r="AW139" s="291" t="s">
        <v>123</v>
      </c>
      <c r="AX139" s="291"/>
      <c r="AY139" s="291"/>
      <c r="AZ139" s="291"/>
      <c r="BA139" s="150"/>
      <c r="BB139" s="150"/>
      <c r="BC139" s="150"/>
      <c r="BD139" s="150"/>
      <c r="BE139" s="150"/>
      <c r="BF139" s="150"/>
      <c r="BG139" s="150"/>
      <c r="BH139" s="151"/>
      <c r="BI139" s="151"/>
      <c r="BJ139" s="146"/>
      <c r="BK139" s="146"/>
      <c r="BL139" s="146"/>
      <c r="BM139" s="146"/>
      <c r="BN139" s="146"/>
    </row>
    <row r="140" spans="2:66" ht="20.25" customHeight="1" x14ac:dyDescent="0.4">
      <c r="B140" s="122"/>
      <c r="C140" s="122"/>
      <c r="D140" s="122"/>
      <c r="E140" s="122"/>
      <c r="F140" s="122"/>
      <c r="G140" s="144"/>
      <c r="H140" s="144"/>
      <c r="I140" s="144"/>
      <c r="J140" s="144"/>
      <c r="K140" s="144"/>
      <c r="L140" s="144"/>
      <c r="M140" s="145"/>
      <c r="N140" s="145"/>
      <c r="O140" s="152" t="str">
        <f>IF($BI$3="計画","対象時間数（週平均）","対象時間数（当月合計）")</f>
        <v>対象時間数（週平均）</v>
      </c>
      <c r="P140" s="152"/>
      <c r="Q140" s="152"/>
      <c r="R140" s="152"/>
      <c r="S140" s="152"/>
      <c r="T140" s="152" t="str">
        <f>IF($BI$3="計画","週に勤務すべき時間数","当月に勤務すべき時間数")</f>
        <v>週に勤務すべき時間数</v>
      </c>
      <c r="U140" s="152"/>
      <c r="V140" s="152"/>
      <c r="W140" s="152"/>
      <c r="X140" s="153"/>
      <c r="Y140" s="152" t="s">
        <v>179</v>
      </c>
      <c r="Z140" s="152"/>
      <c r="AA140" s="152"/>
      <c r="AB140" s="152"/>
      <c r="AC140" s="150"/>
      <c r="AD140" s="150"/>
      <c r="AE140" s="152" t="str">
        <f>IF($BI$3="計画","対象時間数（週平均）","対象時間数（当月合計）")</f>
        <v>対象時間数（週平均）</v>
      </c>
      <c r="AF140" s="152"/>
      <c r="AG140" s="152"/>
      <c r="AH140" s="152"/>
      <c r="AI140" s="152"/>
      <c r="AJ140" s="152" t="str">
        <f>IF($BI$3="計画","週に勤務すべき時間数","当月に勤務すべき時間数")</f>
        <v>週に勤務すべき時間数</v>
      </c>
      <c r="AK140" s="152"/>
      <c r="AL140" s="152"/>
      <c r="AM140" s="152"/>
      <c r="AN140" s="153"/>
      <c r="AO140" s="152" t="s">
        <v>179</v>
      </c>
      <c r="AP140" s="152"/>
      <c r="AQ140" s="152"/>
      <c r="AR140" s="152"/>
      <c r="AS140" s="150"/>
      <c r="AT140" s="150"/>
      <c r="AU140" s="291" t="s">
        <v>9</v>
      </c>
      <c r="AV140" s="291"/>
      <c r="AW140" s="291" t="s">
        <v>191</v>
      </c>
      <c r="AX140" s="291"/>
      <c r="AY140" s="291"/>
      <c r="AZ140" s="291"/>
      <c r="BA140" s="150"/>
      <c r="BB140" s="150"/>
      <c r="BC140" s="150"/>
      <c r="BD140" s="150"/>
      <c r="BE140" s="150"/>
      <c r="BF140" s="150"/>
      <c r="BG140" s="150"/>
      <c r="BH140" s="151"/>
      <c r="BI140" s="151"/>
      <c r="BJ140" s="146"/>
      <c r="BK140" s="146"/>
      <c r="BL140" s="146"/>
      <c r="BM140" s="146"/>
      <c r="BN140" s="146"/>
    </row>
    <row r="141" spans="2:66" ht="20.25" customHeight="1" x14ac:dyDescent="0.4">
      <c r="O141" s="296">
        <f>IF($BI$3="計画",X136,V136)</f>
        <v>20</v>
      </c>
      <c r="P141" s="291"/>
      <c r="Q141" s="291"/>
      <c r="R141" s="291"/>
      <c r="S141" s="156" t="s">
        <v>180</v>
      </c>
      <c r="T141" s="291">
        <f>IF($BI$3="計画",$BE$5,$BI$5)</f>
        <v>40</v>
      </c>
      <c r="U141" s="291"/>
      <c r="V141" s="291"/>
      <c r="W141" s="291"/>
      <c r="X141" s="156" t="s">
        <v>181</v>
      </c>
      <c r="Y141" s="292">
        <f>ROUNDDOWN(O141/T141,1)</f>
        <v>0.5</v>
      </c>
      <c r="Z141" s="292"/>
      <c r="AA141" s="292"/>
      <c r="AB141" s="292"/>
      <c r="AE141" s="296">
        <f>IF($BI$3="計画",AN136,AL136)</f>
        <v>128</v>
      </c>
      <c r="AF141" s="291"/>
      <c r="AG141" s="291"/>
      <c r="AH141" s="291"/>
      <c r="AI141" s="156" t="s">
        <v>180</v>
      </c>
      <c r="AJ141" s="291">
        <f>IF($BI$3="計画",$BE$5,$BI$5)</f>
        <v>40</v>
      </c>
      <c r="AK141" s="291"/>
      <c r="AL141" s="291"/>
      <c r="AM141" s="291"/>
      <c r="AN141" s="156" t="s">
        <v>181</v>
      </c>
      <c r="AO141" s="292">
        <f>ROUNDDOWN(AE141/AJ141,1)</f>
        <v>3.2</v>
      </c>
      <c r="AP141" s="292"/>
      <c r="AQ141" s="292"/>
      <c r="AR141" s="292"/>
    </row>
    <row r="142" spans="2:66" ht="20.25" customHeight="1" x14ac:dyDescent="0.4">
      <c r="O142" s="152"/>
      <c r="P142" s="152"/>
      <c r="Q142" s="152"/>
      <c r="R142" s="152"/>
      <c r="S142" s="152"/>
      <c r="T142" s="152"/>
      <c r="U142" s="152"/>
      <c r="V142" s="152"/>
      <c r="W142" s="152"/>
      <c r="X142" s="153"/>
      <c r="Y142" s="152" t="s">
        <v>182</v>
      </c>
      <c r="Z142" s="152"/>
      <c r="AA142" s="152"/>
      <c r="AB142" s="152"/>
      <c r="AE142" s="152"/>
      <c r="AF142" s="152"/>
      <c r="AG142" s="152"/>
      <c r="AH142" s="152"/>
      <c r="AI142" s="152"/>
      <c r="AJ142" s="152"/>
      <c r="AK142" s="152"/>
      <c r="AL142" s="152"/>
      <c r="AM142" s="152"/>
      <c r="AN142" s="153"/>
      <c r="AO142" s="152" t="s">
        <v>182</v>
      </c>
      <c r="AP142" s="152"/>
      <c r="AQ142" s="152"/>
      <c r="AR142" s="152"/>
    </row>
    <row r="143" spans="2:66" ht="20.25" customHeight="1" x14ac:dyDescent="0.4">
      <c r="O143" s="152" t="s">
        <v>269</v>
      </c>
      <c r="P143" s="152"/>
      <c r="Q143" s="152"/>
      <c r="R143" s="152"/>
      <c r="S143" s="152"/>
      <c r="T143" s="152"/>
      <c r="U143" s="152"/>
      <c r="V143" s="152"/>
      <c r="W143" s="152"/>
      <c r="X143" s="153"/>
      <c r="Y143" s="152"/>
      <c r="Z143" s="152"/>
      <c r="AA143" s="152"/>
      <c r="AB143" s="152"/>
      <c r="AE143" s="152" t="s">
        <v>270</v>
      </c>
      <c r="AF143" s="152"/>
      <c r="AG143" s="152"/>
      <c r="AH143" s="152"/>
      <c r="AI143" s="152"/>
      <c r="AJ143" s="152"/>
      <c r="AK143" s="152"/>
      <c r="AL143" s="152"/>
      <c r="AM143" s="152"/>
      <c r="AN143" s="153"/>
      <c r="AO143" s="152"/>
      <c r="AP143" s="152"/>
      <c r="AQ143" s="152"/>
      <c r="AR143" s="152"/>
    </row>
    <row r="144" spans="2:66" ht="20.25" customHeight="1" x14ac:dyDescent="0.4">
      <c r="O144" s="152" t="s">
        <v>169</v>
      </c>
      <c r="P144" s="152"/>
      <c r="Q144" s="152"/>
      <c r="R144" s="152"/>
      <c r="S144" s="152"/>
      <c r="T144" s="152"/>
      <c r="U144" s="152"/>
      <c r="V144" s="152"/>
      <c r="W144" s="152"/>
      <c r="X144" s="153"/>
      <c r="Y144" s="234"/>
      <c r="Z144" s="234"/>
      <c r="AA144" s="234"/>
      <c r="AB144" s="234"/>
      <c r="AE144" s="152" t="s">
        <v>169</v>
      </c>
      <c r="AF144" s="152"/>
      <c r="AG144" s="152"/>
      <c r="AH144" s="152"/>
      <c r="AI144" s="152"/>
      <c r="AJ144" s="152"/>
      <c r="AK144" s="152"/>
      <c r="AL144" s="152"/>
      <c r="AM144" s="152"/>
      <c r="AN144" s="153"/>
      <c r="AO144" s="234"/>
      <c r="AP144" s="234"/>
      <c r="AQ144" s="234"/>
      <c r="AR144" s="234"/>
    </row>
    <row r="145" spans="15:44" ht="20.25" customHeight="1" x14ac:dyDescent="0.4">
      <c r="O145" s="154" t="s">
        <v>183</v>
      </c>
      <c r="P145" s="154"/>
      <c r="Q145" s="154"/>
      <c r="R145" s="154"/>
      <c r="S145" s="154"/>
      <c r="T145" s="152" t="s">
        <v>184</v>
      </c>
      <c r="U145" s="154"/>
      <c r="V145" s="154"/>
      <c r="W145" s="154"/>
      <c r="X145" s="154"/>
      <c r="Y145" s="290" t="s">
        <v>173</v>
      </c>
      <c r="Z145" s="290"/>
      <c r="AA145" s="290"/>
      <c r="AB145" s="290"/>
      <c r="AE145" s="154" t="s">
        <v>183</v>
      </c>
      <c r="AF145" s="154"/>
      <c r="AG145" s="154"/>
      <c r="AH145" s="154"/>
      <c r="AI145" s="154"/>
      <c r="AJ145" s="152" t="s">
        <v>184</v>
      </c>
      <c r="AK145" s="154"/>
      <c r="AL145" s="154"/>
      <c r="AM145" s="154"/>
      <c r="AN145" s="154"/>
      <c r="AO145" s="290" t="s">
        <v>173</v>
      </c>
      <c r="AP145" s="290"/>
      <c r="AQ145" s="290"/>
      <c r="AR145" s="290"/>
    </row>
    <row r="146" spans="15:44" ht="20.25" customHeight="1" x14ac:dyDescent="0.4">
      <c r="O146" s="291">
        <f>AA136</f>
        <v>2</v>
      </c>
      <c r="P146" s="291"/>
      <c r="Q146" s="291"/>
      <c r="R146" s="291"/>
      <c r="S146" s="156" t="s">
        <v>187</v>
      </c>
      <c r="T146" s="292">
        <f>Y141</f>
        <v>0.5</v>
      </c>
      <c r="U146" s="292"/>
      <c r="V146" s="292"/>
      <c r="W146" s="292"/>
      <c r="X146" s="156" t="s">
        <v>181</v>
      </c>
      <c r="Y146" s="293">
        <f>ROUNDDOWN(O146+T146,1)</f>
        <v>2.5</v>
      </c>
      <c r="Z146" s="293"/>
      <c r="AA146" s="293"/>
      <c r="AB146" s="293"/>
      <c r="AC146" s="121"/>
      <c r="AD146" s="121"/>
      <c r="AE146" s="294">
        <f>AQ136</f>
        <v>16</v>
      </c>
      <c r="AF146" s="294"/>
      <c r="AG146" s="294"/>
      <c r="AH146" s="294"/>
      <c r="AI146" s="122" t="s">
        <v>187</v>
      </c>
      <c r="AJ146" s="295">
        <f>AO141</f>
        <v>3.2</v>
      </c>
      <c r="AK146" s="295"/>
      <c r="AL146" s="295"/>
      <c r="AM146" s="295"/>
      <c r="AN146" s="122" t="s">
        <v>181</v>
      </c>
      <c r="AO146" s="293">
        <f>ROUNDDOWN(AE146+AJ146,1)</f>
        <v>19.2</v>
      </c>
      <c r="AP146" s="293"/>
      <c r="AQ146" s="293"/>
      <c r="AR146" s="293"/>
    </row>
    <row r="147" spans="15:44" ht="20.25" customHeight="1" x14ac:dyDescent="0.4"/>
    <row r="148" spans="15:44" ht="20.25" customHeight="1" x14ac:dyDescent="0.4"/>
    <row r="149" spans="15:44" ht="20.25" customHeight="1" x14ac:dyDescent="0.4"/>
    <row r="150" spans="15:44" ht="20.25" customHeight="1" x14ac:dyDescent="0.4"/>
    <row r="151" spans="15:44" ht="20.25" customHeight="1" x14ac:dyDescent="0.4"/>
    <row r="152" spans="15:44" ht="20.25" customHeight="1" x14ac:dyDescent="0.4"/>
    <row r="153" spans="15:44" ht="20.25" customHeight="1" x14ac:dyDescent="0.4"/>
    <row r="154" spans="15:44" ht="20.25" customHeight="1" x14ac:dyDescent="0.4"/>
    <row r="155" spans="15:44" ht="20.25" customHeight="1" x14ac:dyDescent="0.4"/>
    <row r="156" spans="15:44" ht="20.25" customHeight="1" x14ac:dyDescent="0.4"/>
    <row r="157" spans="15:44" ht="20.25" customHeight="1" x14ac:dyDescent="0.4"/>
    <row r="158" spans="15:44" ht="20.25" customHeight="1" x14ac:dyDescent="0.4"/>
    <row r="159" spans="15:44" ht="20.25" customHeight="1" x14ac:dyDescent="0.4"/>
    <row r="160" spans="15:44"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93" spans="1:63" x14ac:dyDescent="0.4">
      <c r="A193" s="15"/>
      <c r="B193" s="15"/>
      <c r="C193" s="15"/>
      <c r="D193" s="15"/>
      <c r="E193" s="15"/>
      <c r="F193" s="15"/>
      <c r="G193" s="16"/>
      <c r="H193" s="16"/>
      <c r="I193" s="16"/>
      <c r="J193" s="16"/>
      <c r="K193" s="16"/>
      <c r="L193" s="16"/>
      <c r="M193" s="16"/>
      <c r="N193" s="16"/>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4"/>
      <c r="BE193" s="14"/>
      <c r="BF193" s="14"/>
      <c r="BG193" s="14"/>
      <c r="BH193" s="14"/>
      <c r="BI193" s="14"/>
      <c r="BJ193" s="14"/>
      <c r="BK193" s="14"/>
    </row>
    <row r="194" spans="1:63" x14ac:dyDescent="0.4">
      <c r="A194" s="15"/>
      <c r="B194" s="15"/>
      <c r="C194" s="15"/>
      <c r="D194" s="15"/>
      <c r="E194" s="15"/>
      <c r="F194" s="15"/>
      <c r="G194" s="16"/>
      <c r="H194" s="16"/>
      <c r="I194" s="16"/>
      <c r="J194" s="16"/>
      <c r="K194" s="16"/>
      <c r="L194" s="16"/>
      <c r="M194" s="16"/>
      <c r="N194" s="16"/>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4"/>
      <c r="BE194" s="14"/>
      <c r="BF194" s="14"/>
      <c r="BG194" s="14"/>
      <c r="BH194" s="14"/>
      <c r="BI194" s="14"/>
      <c r="BJ194" s="14"/>
      <c r="BK194" s="14"/>
    </row>
    <row r="195" spans="1:63" x14ac:dyDescent="0.4">
      <c r="A195" s="15"/>
      <c r="B195" s="15"/>
      <c r="C195" s="15"/>
      <c r="D195" s="15"/>
      <c r="E195" s="15"/>
      <c r="F195" s="15"/>
      <c r="G195" s="18"/>
      <c r="H195" s="18"/>
      <c r="I195" s="18"/>
      <c r="J195" s="18"/>
      <c r="K195" s="18"/>
      <c r="L195" s="18"/>
      <c r="M195" s="18"/>
      <c r="N195" s="18"/>
      <c r="O195" s="16"/>
      <c r="P195" s="16"/>
      <c r="Q195" s="15"/>
      <c r="R195" s="15"/>
      <c r="S195" s="15"/>
      <c r="T195" s="15"/>
      <c r="U195" s="15"/>
      <c r="V195" s="15"/>
    </row>
    <row r="196" spans="1:63" x14ac:dyDescent="0.4">
      <c r="A196" s="15"/>
      <c r="B196" s="15"/>
      <c r="C196" s="15"/>
      <c r="D196" s="15"/>
      <c r="E196" s="15"/>
      <c r="F196" s="15"/>
      <c r="G196" s="18"/>
      <c r="H196" s="18"/>
      <c r="I196" s="18"/>
      <c r="J196" s="18"/>
      <c r="K196" s="18"/>
      <c r="L196" s="18"/>
      <c r="M196" s="18"/>
      <c r="N196" s="18"/>
      <c r="O196" s="16"/>
      <c r="P196" s="16"/>
      <c r="Q196" s="15"/>
      <c r="R196" s="15"/>
      <c r="S196" s="15"/>
      <c r="T196" s="15"/>
      <c r="U196" s="15"/>
      <c r="V196" s="15"/>
    </row>
    <row r="197" spans="1:63" x14ac:dyDescent="0.4">
      <c r="G197" s="3"/>
      <c r="H197" s="3"/>
      <c r="I197" s="3"/>
      <c r="J197" s="3"/>
      <c r="K197" s="3"/>
      <c r="L197" s="3"/>
      <c r="M197" s="3"/>
      <c r="N197" s="3"/>
    </row>
    <row r="198" spans="1:63" x14ac:dyDescent="0.4">
      <c r="G198" s="3"/>
      <c r="H198" s="3"/>
      <c r="I198" s="3"/>
      <c r="J198" s="3"/>
      <c r="K198" s="3"/>
      <c r="L198" s="3"/>
      <c r="M198" s="3"/>
      <c r="N198" s="3"/>
    </row>
    <row r="199" spans="1:63" x14ac:dyDescent="0.4">
      <c r="G199" s="3"/>
      <c r="H199" s="3"/>
      <c r="I199" s="3"/>
      <c r="J199" s="3"/>
      <c r="K199" s="3"/>
      <c r="L199" s="3"/>
      <c r="M199" s="3"/>
      <c r="N199" s="3"/>
    </row>
    <row r="200" spans="1:63" x14ac:dyDescent="0.4">
      <c r="G200" s="3"/>
      <c r="H200" s="3"/>
      <c r="I200" s="3"/>
      <c r="J200" s="3"/>
      <c r="K200" s="3"/>
      <c r="L200" s="3"/>
      <c r="M200" s="3"/>
      <c r="N200" s="3"/>
    </row>
  </sheetData>
  <sheetProtection sheet="1" insertRows="0" deleteRows="0"/>
  <mergeCells count="901">
    <mergeCell ref="AX1:BM1"/>
    <mergeCell ref="AG2:AH2"/>
    <mergeCell ref="AJ2:AK2"/>
    <mergeCell ref="AN2:AO2"/>
    <mergeCell ref="AX2:BM2"/>
    <mergeCell ref="BI3:BL3"/>
    <mergeCell ref="Q11:S11"/>
    <mergeCell ref="U11:W11"/>
    <mergeCell ref="BC10:BD10"/>
    <mergeCell ref="BK10:BL10"/>
    <mergeCell ref="Q12:S12"/>
    <mergeCell ref="U12:W12"/>
    <mergeCell ref="BA5:BB5"/>
    <mergeCell ref="BE5:BF5"/>
    <mergeCell ref="BI5:BJ5"/>
    <mergeCell ref="BI7:BJ7"/>
    <mergeCell ref="AA9:AB9"/>
    <mergeCell ref="AP10:AQ10"/>
    <mergeCell ref="AX10:AY10"/>
    <mergeCell ref="B14:B18"/>
    <mergeCell ref="C14:C18"/>
    <mergeCell ref="D14:F18"/>
    <mergeCell ref="G14:H18"/>
    <mergeCell ref="M14:N18"/>
    <mergeCell ref="O14:R18"/>
    <mergeCell ref="S14:U18"/>
    <mergeCell ref="V14:Z18"/>
    <mergeCell ref="AA14:BE14"/>
    <mergeCell ref="BF14:BG18"/>
    <mergeCell ref="BH14:BI18"/>
    <mergeCell ref="BJ14:BN18"/>
    <mergeCell ref="AA15:AG15"/>
    <mergeCell ref="AH15:AN15"/>
    <mergeCell ref="AO15:AU15"/>
    <mergeCell ref="AV15:BB15"/>
    <mergeCell ref="BC15:BE15"/>
    <mergeCell ref="AX12:AY12"/>
    <mergeCell ref="BK12:BL12"/>
    <mergeCell ref="BJ19:BN21"/>
    <mergeCell ref="G20:H20"/>
    <mergeCell ref="M20:N20"/>
    <mergeCell ref="O20:R20"/>
    <mergeCell ref="BF20:BG20"/>
    <mergeCell ref="BH20:BI20"/>
    <mergeCell ref="G21:H21"/>
    <mergeCell ref="M21:N21"/>
    <mergeCell ref="G19:H19"/>
    <mergeCell ref="M19:N19"/>
    <mergeCell ref="O19:R19"/>
    <mergeCell ref="S19:U21"/>
    <mergeCell ref="O21:R21"/>
    <mergeCell ref="BF21:BG21"/>
    <mergeCell ref="BH21:BI21"/>
    <mergeCell ref="C22:C24"/>
    <mergeCell ref="D22:F24"/>
    <mergeCell ref="G22:H22"/>
    <mergeCell ref="M22:N22"/>
    <mergeCell ref="O22:R22"/>
    <mergeCell ref="S22:U24"/>
    <mergeCell ref="BF22:BG22"/>
    <mergeCell ref="BH22:BI22"/>
    <mergeCell ref="C19:C21"/>
    <mergeCell ref="D19:F21"/>
    <mergeCell ref="I21:J21"/>
    <mergeCell ref="K21:L21"/>
    <mergeCell ref="BF19:BG19"/>
    <mergeCell ref="BH19:BI19"/>
    <mergeCell ref="BJ22:BN24"/>
    <mergeCell ref="G23:H23"/>
    <mergeCell ref="M23:N23"/>
    <mergeCell ref="O23:R23"/>
    <mergeCell ref="BF23:BG23"/>
    <mergeCell ref="BH23:BI23"/>
    <mergeCell ref="G24:H24"/>
    <mergeCell ref="M24:N24"/>
    <mergeCell ref="O24:R24"/>
    <mergeCell ref="BF24:BG24"/>
    <mergeCell ref="BH24:BI24"/>
    <mergeCell ref="I24:J24"/>
    <mergeCell ref="K24:L24"/>
    <mergeCell ref="C25:C27"/>
    <mergeCell ref="D25:F27"/>
    <mergeCell ref="G25:H25"/>
    <mergeCell ref="M25:N25"/>
    <mergeCell ref="O25:R25"/>
    <mergeCell ref="S25:U27"/>
    <mergeCell ref="BF25:BG25"/>
    <mergeCell ref="BH25:BI25"/>
    <mergeCell ref="BH27:BI27"/>
    <mergeCell ref="BJ25:BN27"/>
    <mergeCell ref="G26:H26"/>
    <mergeCell ref="M26:N26"/>
    <mergeCell ref="O26:R26"/>
    <mergeCell ref="BF26:BG26"/>
    <mergeCell ref="BH26:BI26"/>
    <mergeCell ref="G27:H27"/>
    <mergeCell ref="M27:N27"/>
    <mergeCell ref="O27:R27"/>
    <mergeCell ref="BF27:BG27"/>
    <mergeCell ref="I27:J27"/>
    <mergeCell ref="K27:L27"/>
    <mergeCell ref="BJ28:BN30"/>
    <mergeCell ref="G29:H29"/>
    <mergeCell ref="M29:N29"/>
    <mergeCell ref="O29:R29"/>
    <mergeCell ref="BF29:BG29"/>
    <mergeCell ref="BH29:BI29"/>
    <mergeCell ref="G30:H30"/>
    <mergeCell ref="M30:N30"/>
    <mergeCell ref="G28:H28"/>
    <mergeCell ref="M28:N28"/>
    <mergeCell ref="O28:R28"/>
    <mergeCell ref="S28:U30"/>
    <mergeCell ref="O30:R30"/>
    <mergeCell ref="BF30:BG30"/>
    <mergeCell ref="BH30:BI30"/>
    <mergeCell ref="C31:C33"/>
    <mergeCell ref="D31:F33"/>
    <mergeCell ref="G31:H31"/>
    <mergeCell ref="M31:N31"/>
    <mergeCell ref="O31:R31"/>
    <mergeCell ref="S31:U33"/>
    <mergeCell ref="BF31:BG31"/>
    <mergeCell ref="BH31:BI31"/>
    <mergeCell ref="C28:C30"/>
    <mergeCell ref="D28:F30"/>
    <mergeCell ref="I30:J30"/>
    <mergeCell ref="K30:L30"/>
    <mergeCell ref="BF28:BG28"/>
    <mergeCell ref="BH28:BI28"/>
    <mergeCell ref="BJ31:BN33"/>
    <mergeCell ref="G32:H32"/>
    <mergeCell ref="M32:N32"/>
    <mergeCell ref="O32:R32"/>
    <mergeCell ref="BF32:BG32"/>
    <mergeCell ref="BH32:BI32"/>
    <mergeCell ref="G33:H33"/>
    <mergeCell ref="M33:N33"/>
    <mergeCell ref="O33:R33"/>
    <mergeCell ref="BF33:BG33"/>
    <mergeCell ref="BH33:BI33"/>
    <mergeCell ref="I33:J33"/>
    <mergeCell ref="K33:L33"/>
    <mergeCell ref="C34:C36"/>
    <mergeCell ref="D34:F36"/>
    <mergeCell ref="G34:H34"/>
    <mergeCell ref="M34:N34"/>
    <mergeCell ref="O34:R34"/>
    <mergeCell ref="S34:U36"/>
    <mergeCell ref="BF34:BG34"/>
    <mergeCell ref="BH34:BI34"/>
    <mergeCell ref="BH36:BI36"/>
    <mergeCell ref="BJ34:BN36"/>
    <mergeCell ref="G35:H35"/>
    <mergeCell ref="M35:N35"/>
    <mergeCell ref="O35:R35"/>
    <mergeCell ref="BF35:BG35"/>
    <mergeCell ref="BH35:BI35"/>
    <mergeCell ref="G36:H36"/>
    <mergeCell ref="M36:N36"/>
    <mergeCell ref="O36:R36"/>
    <mergeCell ref="BF36:BG36"/>
    <mergeCell ref="I36:J36"/>
    <mergeCell ref="K36:L36"/>
    <mergeCell ref="BJ37:BN39"/>
    <mergeCell ref="G38:H38"/>
    <mergeCell ref="M38:N38"/>
    <mergeCell ref="O38:R38"/>
    <mergeCell ref="BF38:BG38"/>
    <mergeCell ref="BH38:BI38"/>
    <mergeCell ref="G39:H39"/>
    <mergeCell ref="M39:N39"/>
    <mergeCell ref="G37:H37"/>
    <mergeCell ref="M37:N37"/>
    <mergeCell ref="O37:R37"/>
    <mergeCell ref="S37:U39"/>
    <mergeCell ref="O39:R39"/>
    <mergeCell ref="BF39:BG39"/>
    <mergeCell ref="BH39:BI39"/>
    <mergeCell ref="C40:C42"/>
    <mergeCell ref="D40:F42"/>
    <mergeCell ref="G40:H40"/>
    <mergeCell ref="M40:N40"/>
    <mergeCell ref="O40:R40"/>
    <mergeCell ref="S40:U42"/>
    <mergeCell ref="BF40:BG40"/>
    <mergeCell ref="BH40:BI40"/>
    <mergeCell ref="C37:C39"/>
    <mergeCell ref="D37:F39"/>
    <mergeCell ref="I39:J39"/>
    <mergeCell ref="K39:L39"/>
    <mergeCell ref="BF37:BG37"/>
    <mergeCell ref="BH37:BI37"/>
    <mergeCell ref="BJ40:BN42"/>
    <mergeCell ref="G41:H41"/>
    <mergeCell ref="M41:N41"/>
    <mergeCell ref="O41:R41"/>
    <mergeCell ref="BF41:BG41"/>
    <mergeCell ref="BH41:BI41"/>
    <mergeCell ref="G42:H42"/>
    <mergeCell ref="M42:N42"/>
    <mergeCell ref="O42:R42"/>
    <mergeCell ref="BF42:BG42"/>
    <mergeCell ref="BH42:BI42"/>
    <mergeCell ref="I42:J42"/>
    <mergeCell ref="K42:L42"/>
    <mergeCell ref="C43:C45"/>
    <mergeCell ref="D43:F45"/>
    <mergeCell ref="G43:H43"/>
    <mergeCell ref="M43:N43"/>
    <mergeCell ref="O43:R43"/>
    <mergeCell ref="S43:U45"/>
    <mergeCell ref="BF43:BG43"/>
    <mergeCell ref="BH43:BI43"/>
    <mergeCell ref="BH45:BI45"/>
    <mergeCell ref="BJ43:BN45"/>
    <mergeCell ref="G44:H44"/>
    <mergeCell ref="M44:N44"/>
    <mergeCell ref="O44:R44"/>
    <mergeCell ref="BF44:BG44"/>
    <mergeCell ref="BH44:BI44"/>
    <mergeCell ref="G45:H45"/>
    <mergeCell ref="M45:N45"/>
    <mergeCell ref="O45:R45"/>
    <mergeCell ref="BF45:BG45"/>
    <mergeCell ref="I45:J45"/>
    <mergeCell ref="K45:L45"/>
    <mergeCell ref="BJ46:BN48"/>
    <mergeCell ref="G47:H47"/>
    <mergeCell ref="M47:N47"/>
    <mergeCell ref="O47:R47"/>
    <mergeCell ref="BF47:BG47"/>
    <mergeCell ref="BH47:BI47"/>
    <mergeCell ref="G48:H48"/>
    <mergeCell ref="M48:N48"/>
    <mergeCell ref="G46:H46"/>
    <mergeCell ref="M46:N46"/>
    <mergeCell ref="O46:R46"/>
    <mergeCell ref="S46:U48"/>
    <mergeCell ref="O48:R48"/>
    <mergeCell ref="BF48:BG48"/>
    <mergeCell ref="BH48:BI48"/>
    <mergeCell ref="C49:C51"/>
    <mergeCell ref="D49:F51"/>
    <mergeCell ref="G49:H49"/>
    <mergeCell ref="M49:N49"/>
    <mergeCell ref="O49:R49"/>
    <mergeCell ref="S49:U51"/>
    <mergeCell ref="BF49:BG49"/>
    <mergeCell ref="BH49:BI49"/>
    <mergeCell ref="C46:C48"/>
    <mergeCell ref="D46:F48"/>
    <mergeCell ref="I48:J48"/>
    <mergeCell ref="K48:L48"/>
    <mergeCell ref="BF46:BG46"/>
    <mergeCell ref="BH46:BI46"/>
    <mergeCell ref="BJ49:BN51"/>
    <mergeCell ref="G50:H50"/>
    <mergeCell ref="M50:N50"/>
    <mergeCell ref="O50:R50"/>
    <mergeCell ref="BF50:BG50"/>
    <mergeCell ref="BH50:BI50"/>
    <mergeCell ref="G51:H51"/>
    <mergeCell ref="M51:N51"/>
    <mergeCell ref="O51:R51"/>
    <mergeCell ref="BF51:BG51"/>
    <mergeCell ref="BH51:BI51"/>
    <mergeCell ref="I51:J51"/>
    <mergeCell ref="K51:L51"/>
    <mergeCell ref="C112:C114"/>
    <mergeCell ref="D112:F114"/>
    <mergeCell ref="G112:H112"/>
    <mergeCell ref="M112:N112"/>
    <mergeCell ref="O112:R112"/>
    <mergeCell ref="S112:U114"/>
    <mergeCell ref="BF112:BG112"/>
    <mergeCell ref="BH112:BI112"/>
    <mergeCell ref="BH114:BI114"/>
    <mergeCell ref="BJ112:BN114"/>
    <mergeCell ref="G113:H113"/>
    <mergeCell ref="M113:N113"/>
    <mergeCell ref="O113:R113"/>
    <mergeCell ref="BF113:BG113"/>
    <mergeCell ref="BH113:BI113"/>
    <mergeCell ref="G114:H114"/>
    <mergeCell ref="M114:N114"/>
    <mergeCell ref="O114:R114"/>
    <mergeCell ref="BF114:BG114"/>
    <mergeCell ref="I114:J114"/>
    <mergeCell ref="K114:L114"/>
    <mergeCell ref="BJ115:BN117"/>
    <mergeCell ref="G116:H116"/>
    <mergeCell ref="M116:N116"/>
    <mergeCell ref="O116:R116"/>
    <mergeCell ref="BF116:BG116"/>
    <mergeCell ref="BH116:BI116"/>
    <mergeCell ref="G117:H117"/>
    <mergeCell ref="M117:N117"/>
    <mergeCell ref="G115:H115"/>
    <mergeCell ref="M115:N115"/>
    <mergeCell ref="O115:R115"/>
    <mergeCell ref="S115:U117"/>
    <mergeCell ref="O117:R117"/>
    <mergeCell ref="BF117:BG117"/>
    <mergeCell ref="BH117:BI117"/>
    <mergeCell ref="C118:C120"/>
    <mergeCell ref="D118:F120"/>
    <mergeCell ref="G118:H118"/>
    <mergeCell ref="M118:N118"/>
    <mergeCell ref="O118:R118"/>
    <mergeCell ref="S118:U120"/>
    <mergeCell ref="BF118:BG118"/>
    <mergeCell ref="BH118:BI118"/>
    <mergeCell ref="C115:C117"/>
    <mergeCell ref="D115:F117"/>
    <mergeCell ref="I117:J117"/>
    <mergeCell ref="K117:L117"/>
    <mergeCell ref="BF115:BG115"/>
    <mergeCell ref="BH115:BI115"/>
    <mergeCell ref="BJ118:BN120"/>
    <mergeCell ref="G119:H119"/>
    <mergeCell ref="M119:N119"/>
    <mergeCell ref="O119:R119"/>
    <mergeCell ref="BF119:BG119"/>
    <mergeCell ref="BH119:BI119"/>
    <mergeCell ref="G120:H120"/>
    <mergeCell ref="M120:N120"/>
    <mergeCell ref="O120:R120"/>
    <mergeCell ref="BF120:BG120"/>
    <mergeCell ref="BH120:BI120"/>
    <mergeCell ref="I120:J120"/>
    <mergeCell ref="K120:L120"/>
    <mergeCell ref="C121:C123"/>
    <mergeCell ref="D121:F123"/>
    <mergeCell ref="G121:H121"/>
    <mergeCell ref="M121:N121"/>
    <mergeCell ref="O121:R121"/>
    <mergeCell ref="S121:U123"/>
    <mergeCell ref="BF121:BG121"/>
    <mergeCell ref="BH121:BI121"/>
    <mergeCell ref="BH123:BI123"/>
    <mergeCell ref="I123:J123"/>
    <mergeCell ref="K123:L123"/>
    <mergeCell ref="C124:C126"/>
    <mergeCell ref="D124:F126"/>
    <mergeCell ref="G124:H124"/>
    <mergeCell ref="M124:N124"/>
    <mergeCell ref="O124:R124"/>
    <mergeCell ref="S124:U126"/>
    <mergeCell ref="O126:R126"/>
    <mergeCell ref="BJ121:BN123"/>
    <mergeCell ref="G122:H122"/>
    <mergeCell ref="M122:N122"/>
    <mergeCell ref="O122:R122"/>
    <mergeCell ref="BF122:BG122"/>
    <mergeCell ref="BH122:BI122"/>
    <mergeCell ref="G123:H123"/>
    <mergeCell ref="M123:N123"/>
    <mergeCell ref="O123:R123"/>
    <mergeCell ref="BF123:BG123"/>
    <mergeCell ref="BF124:BG124"/>
    <mergeCell ref="BH124:BI124"/>
    <mergeCell ref="BJ124:BN126"/>
    <mergeCell ref="G125:H125"/>
    <mergeCell ref="M125:N125"/>
    <mergeCell ref="O125:R125"/>
    <mergeCell ref="BF125:BG125"/>
    <mergeCell ref="BH125:BI125"/>
    <mergeCell ref="G126:H126"/>
    <mergeCell ref="M126:N126"/>
    <mergeCell ref="BF126:BG126"/>
    <mergeCell ref="BH126:BI126"/>
    <mergeCell ref="O130:P131"/>
    <mergeCell ref="Q130:T130"/>
    <mergeCell ref="V130:Y130"/>
    <mergeCell ref="AE130:AF131"/>
    <mergeCell ref="AG130:AJ130"/>
    <mergeCell ref="AL130:AO130"/>
    <mergeCell ref="Q131:R131"/>
    <mergeCell ref="S131:T131"/>
    <mergeCell ref="I126:J126"/>
    <mergeCell ref="K126:L126"/>
    <mergeCell ref="AL132:AM132"/>
    <mergeCell ref="AN132:AO132"/>
    <mergeCell ref="AQ132:AR132"/>
    <mergeCell ref="AU132:AX132"/>
    <mergeCell ref="AZ132:BC132"/>
    <mergeCell ref="BE132:BH132"/>
    <mergeCell ref="BE131:BH131"/>
    <mergeCell ref="O132:P132"/>
    <mergeCell ref="Q132:R132"/>
    <mergeCell ref="S132:T132"/>
    <mergeCell ref="V132:W132"/>
    <mergeCell ref="X132:Y132"/>
    <mergeCell ref="AA132:AB132"/>
    <mergeCell ref="AE132:AF132"/>
    <mergeCell ref="AG132:AH132"/>
    <mergeCell ref="AI132:AJ132"/>
    <mergeCell ref="V131:W131"/>
    <mergeCell ref="X131:Y131"/>
    <mergeCell ref="AG131:AH131"/>
    <mergeCell ref="AI131:AJ131"/>
    <mergeCell ref="AL131:AM131"/>
    <mergeCell ref="AN131:AO131"/>
    <mergeCell ref="AE133:AF133"/>
    <mergeCell ref="AG133:AH133"/>
    <mergeCell ref="AI133:AJ133"/>
    <mergeCell ref="AL133:AM133"/>
    <mergeCell ref="AN133:AO133"/>
    <mergeCell ref="AQ133:AR133"/>
    <mergeCell ref="O133:P133"/>
    <mergeCell ref="Q133:R133"/>
    <mergeCell ref="S133:T133"/>
    <mergeCell ref="V133:W133"/>
    <mergeCell ref="X133:Y133"/>
    <mergeCell ref="AA133:AB133"/>
    <mergeCell ref="AE134:AF134"/>
    <mergeCell ref="AG134:AH134"/>
    <mergeCell ref="AI134:AJ134"/>
    <mergeCell ref="AL134:AM134"/>
    <mergeCell ref="AN134:AO134"/>
    <mergeCell ref="AQ134:AR134"/>
    <mergeCell ref="O134:P134"/>
    <mergeCell ref="Q134:R134"/>
    <mergeCell ref="S134:T134"/>
    <mergeCell ref="V134:W134"/>
    <mergeCell ref="X134:Y134"/>
    <mergeCell ref="AA134:AB134"/>
    <mergeCell ref="AL135:AM135"/>
    <mergeCell ref="AN135:AO135"/>
    <mergeCell ref="AQ135:AR135"/>
    <mergeCell ref="O135:P135"/>
    <mergeCell ref="Q135:R135"/>
    <mergeCell ref="S135:T135"/>
    <mergeCell ref="V135:W135"/>
    <mergeCell ref="X135:Y135"/>
    <mergeCell ref="AA135:AB135"/>
    <mergeCell ref="O136:P136"/>
    <mergeCell ref="Q136:R136"/>
    <mergeCell ref="S136:T136"/>
    <mergeCell ref="V136:W136"/>
    <mergeCell ref="X136:Y136"/>
    <mergeCell ref="AA136:AB136"/>
    <mergeCell ref="AE135:AF135"/>
    <mergeCell ref="AG135:AH135"/>
    <mergeCell ref="AI135:AJ135"/>
    <mergeCell ref="AU136:AV136"/>
    <mergeCell ref="AW136:AZ136"/>
    <mergeCell ref="AU137:AV137"/>
    <mergeCell ref="AW137:AZ137"/>
    <mergeCell ref="AU138:AV138"/>
    <mergeCell ref="AW138:AZ138"/>
    <mergeCell ref="AE136:AF136"/>
    <mergeCell ref="AG136:AH136"/>
    <mergeCell ref="AI136:AJ136"/>
    <mergeCell ref="AL136:AM136"/>
    <mergeCell ref="AN136:AO136"/>
    <mergeCell ref="AQ136:AR136"/>
    <mergeCell ref="AU139:AV139"/>
    <mergeCell ref="AW139:AZ139"/>
    <mergeCell ref="AU140:AV140"/>
    <mergeCell ref="AW140:AZ140"/>
    <mergeCell ref="O141:R141"/>
    <mergeCell ref="T141:W141"/>
    <mergeCell ref="Y141:AB141"/>
    <mergeCell ref="AE141:AH141"/>
    <mergeCell ref="AJ141:AM141"/>
    <mergeCell ref="AO141:AR141"/>
    <mergeCell ref="Y144:AB144"/>
    <mergeCell ref="AO144:AR144"/>
    <mergeCell ref="Y145:AB145"/>
    <mergeCell ref="AO145:AR145"/>
    <mergeCell ref="O146:R146"/>
    <mergeCell ref="T146:W146"/>
    <mergeCell ref="Y146:AB146"/>
    <mergeCell ref="AE146:AH146"/>
    <mergeCell ref="AJ146:AM146"/>
    <mergeCell ref="AO146:AR146"/>
    <mergeCell ref="BJ109:BN111"/>
    <mergeCell ref="G110:H110"/>
    <mergeCell ref="M110:N110"/>
    <mergeCell ref="O110:R110"/>
    <mergeCell ref="BF110:BG110"/>
    <mergeCell ref="BH110:BI110"/>
    <mergeCell ref="G111:H111"/>
    <mergeCell ref="M111:N111"/>
    <mergeCell ref="C109:C111"/>
    <mergeCell ref="D109:F111"/>
    <mergeCell ref="G109:H109"/>
    <mergeCell ref="M109:N109"/>
    <mergeCell ref="O109:R109"/>
    <mergeCell ref="S109:U111"/>
    <mergeCell ref="O111:R111"/>
    <mergeCell ref="BF111:BG111"/>
    <mergeCell ref="BH111:BI111"/>
    <mergeCell ref="I111:J111"/>
    <mergeCell ref="K111:L111"/>
    <mergeCell ref="C106:C108"/>
    <mergeCell ref="D106:F108"/>
    <mergeCell ref="G106:H106"/>
    <mergeCell ref="M106:N106"/>
    <mergeCell ref="O106:R106"/>
    <mergeCell ref="S106:U108"/>
    <mergeCell ref="BF106:BG106"/>
    <mergeCell ref="BH106:BI106"/>
    <mergeCell ref="BF109:BG109"/>
    <mergeCell ref="BH109:BI109"/>
    <mergeCell ref="BJ106:BN108"/>
    <mergeCell ref="G107:H107"/>
    <mergeCell ref="M107:N107"/>
    <mergeCell ref="O107:R107"/>
    <mergeCell ref="BF107:BG107"/>
    <mergeCell ref="BH107:BI107"/>
    <mergeCell ref="G108:H108"/>
    <mergeCell ref="M108:N108"/>
    <mergeCell ref="O108:R108"/>
    <mergeCell ref="BF108:BG108"/>
    <mergeCell ref="BH108:BI108"/>
    <mergeCell ref="I108:J108"/>
    <mergeCell ref="K108:L108"/>
    <mergeCell ref="C103:C105"/>
    <mergeCell ref="D103:F105"/>
    <mergeCell ref="G103:H103"/>
    <mergeCell ref="M103:N103"/>
    <mergeCell ref="O103:R103"/>
    <mergeCell ref="S103:U105"/>
    <mergeCell ref="BF103:BG103"/>
    <mergeCell ref="BH103:BI103"/>
    <mergeCell ref="BH105:BI105"/>
    <mergeCell ref="BJ103:BN105"/>
    <mergeCell ref="G104:H104"/>
    <mergeCell ref="M104:N104"/>
    <mergeCell ref="O104:R104"/>
    <mergeCell ref="BF104:BG104"/>
    <mergeCell ref="BH104:BI104"/>
    <mergeCell ref="G105:H105"/>
    <mergeCell ref="M105:N105"/>
    <mergeCell ref="O105:R105"/>
    <mergeCell ref="BF105:BG105"/>
    <mergeCell ref="I105:J105"/>
    <mergeCell ref="K105:L105"/>
    <mergeCell ref="BJ100:BN102"/>
    <mergeCell ref="G101:H101"/>
    <mergeCell ref="M101:N101"/>
    <mergeCell ref="O101:R101"/>
    <mergeCell ref="BF101:BG101"/>
    <mergeCell ref="BH101:BI101"/>
    <mergeCell ref="G102:H102"/>
    <mergeCell ref="M102:N102"/>
    <mergeCell ref="C100:C102"/>
    <mergeCell ref="D100:F102"/>
    <mergeCell ref="G100:H100"/>
    <mergeCell ref="M100:N100"/>
    <mergeCell ref="O100:R100"/>
    <mergeCell ref="S100:U102"/>
    <mergeCell ref="O102:R102"/>
    <mergeCell ref="BF102:BG102"/>
    <mergeCell ref="BH102:BI102"/>
    <mergeCell ref="I102:J102"/>
    <mergeCell ref="K102:L102"/>
    <mergeCell ref="C97:C99"/>
    <mergeCell ref="D97:F99"/>
    <mergeCell ref="G97:H97"/>
    <mergeCell ref="M97:N97"/>
    <mergeCell ref="O97:R97"/>
    <mergeCell ref="S97:U99"/>
    <mergeCell ref="BF97:BG97"/>
    <mergeCell ref="BH97:BI97"/>
    <mergeCell ref="BF100:BG100"/>
    <mergeCell ref="BH100:BI100"/>
    <mergeCell ref="BJ97:BN99"/>
    <mergeCell ref="G98:H98"/>
    <mergeCell ref="M98:N98"/>
    <mergeCell ref="O98:R98"/>
    <mergeCell ref="BF98:BG98"/>
    <mergeCell ref="BH98:BI98"/>
    <mergeCell ref="G99:H99"/>
    <mergeCell ref="M99:N99"/>
    <mergeCell ref="O99:R99"/>
    <mergeCell ref="BF99:BG99"/>
    <mergeCell ref="BH99:BI99"/>
    <mergeCell ref="I99:J99"/>
    <mergeCell ref="K99:L99"/>
    <mergeCell ref="C94:C96"/>
    <mergeCell ref="D94:F96"/>
    <mergeCell ref="G94:H94"/>
    <mergeCell ref="M94:N94"/>
    <mergeCell ref="O94:R94"/>
    <mergeCell ref="S94:U96"/>
    <mergeCell ref="BF94:BG94"/>
    <mergeCell ref="BH94:BI94"/>
    <mergeCell ref="BH96:BI96"/>
    <mergeCell ref="BJ94:BN96"/>
    <mergeCell ref="G95:H95"/>
    <mergeCell ref="M95:N95"/>
    <mergeCell ref="O95:R95"/>
    <mergeCell ref="BF95:BG95"/>
    <mergeCell ref="BH95:BI95"/>
    <mergeCell ref="G96:H96"/>
    <mergeCell ref="M96:N96"/>
    <mergeCell ref="O96:R96"/>
    <mergeCell ref="BF96:BG96"/>
    <mergeCell ref="I96:J96"/>
    <mergeCell ref="K96:L96"/>
    <mergeCell ref="BJ91:BN93"/>
    <mergeCell ref="G92:H92"/>
    <mergeCell ref="M92:N92"/>
    <mergeCell ref="O92:R92"/>
    <mergeCell ref="BF92:BG92"/>
    <mergeCell ref="BH92:BI92"/>
    <mergeCell ref="G93:H93"/>
    <mergeCell ref="M93:N93"/>
    <mergeCell ref="C91:C93"/>
    <mergeCell ref="D91:F93"/>
    <mergeCell ref="G91:H91"/>
    <mergeCell ref="M91:N91"/>
    <mergeCell ref="O91:R91"/>
    <mergeCell ref="S91:U93"/>
    <mergeCell ref="O93:R93"/>
    <mergeCell ref="BF93:BG93"/>
    <mergeCell ref="BH93:BI93"/>
    <mergeCell ref="I93:J93"/>
    <mergeCell ref="K93:L93"/>
    <mergeCell ref="C88:C90"/>
    <mergeCell ref="D88:F90"/>
    <mergeCell ref="G88:H88"/>
    <mergeCell ref="M88:N88"/>
    <mergeCell ref="O88:R88"/>
    <mergeCell ref="S88:U90"/>
    <mergeCell ref="BF88:BG88"/>
    <mergeCell ref="BH88:BI88"/>
    <mergeCell ref="BF91:BG91"/>
    <mergeCell ref="BH91:BI91"/>
    <mergeCell ref="BJ88:BN90"/>
    <mergeCell ref="G89:H89"/>
    <mergeCell ref="M89:N89"/>
    <mergeCell ref="O89:R89"/>
    <mergeCell ref="BF89:BG89"/>
    <mergeCell ref="BH89:BI89"/>
    <mergeCell ref="G90:H90"/>
    <mergeCell ref="M90:N90"/>
    <mergeCell ref="O90:R90"/>
    <mergeCell ref="BF90:BG90"/>
    <mergeCell ref="BH90:BI90"/>
    <mergeCell ref="I90:J90"/>
    <mergeCell ref="K90:L90"/>
    <mergeCell ref="C85:C87"/>
    <mergeCell ref="D85:F87"/>
    <mergeCell ref="G85:H85"/>
    <mergeCell ref="M85:N85"/>
    <mergeCell ref="O85:R85"/>
    <mergeCell ref="S85:U87"/>
    <mergeCell ref="BF85:BG85"/>
    <mergeCell ref="BH85:BI85"/>
    <mergeCell ref="BH87:BI87"/>
    <mergeCell ref="BJ85:BN87"/>
    <mergeCell ref="G86:H86"/>
    <mergeCell ref="M86:N86"/>
    <mergeCell ref="O86:R86"/>
    <mergeCell ref="BF86:BG86"/>
    <mergeCell ref="BH86:BI86"/>
    <mergeCell ref="G87:H87"/>
    <mergeCell ref="M87:N87"/>
    <mergeCell ref="O87:R87"/>
    <mergeCell ref="BF87:BG87"/>
    <mergeCell ref="I87:J87"/>
    <mergeCell ref="K87:L87"/>
    <mergeCell ref="BJ82:BN84"/>
    <mergeCell ref="G83:H83"/>
    <mergeCell ref="M83:N83"/>
    <mergeCell ref="O83:R83"/>
    <mergeCell ref="BF83:BG83"/>
    <mergeCell ref="BH83:BI83"/>
    <mergeCell ref="G84:H84"/>
    <mergeCell ref="M84:N84"/>
    <mergeCell ref="C82:C84"/>
    <mergeCell ref="D82:F84"/>
    <mergeCell ref="G82:H82"/>
    <mergeCell ref="M82:N82"/>
    <mergeCell ref="O82:R82"/>
    <mergeCell ref="S82:U84"/>
    <mergeCell ref="O84:R84"/>
    <mergeCell ref="BF84:BG84"/>
    <mergeCell ref="BH84:BI84"/>
    <mergeCell ref="I84:J84"/>
    <mergeCell ref="K84:L84"/>
    <mergeCell ref="C79:C81"/>
    <mergeCell ref="D79:F81"/>
    <mergeCell ref="G79:H79"/>
    <mergeCell ref="M79:N79"/>
    <mergeCell ref="O79:R79"/>
    <mergeCell ref="S79:U81"/>
    <mergeCell ref="BF79:BG79"/>
    <mergeCell ref="BH79:BI79"/>
    <mergeCell ref="BF82:BG82"/>
    <mergeCell ref="BH82:BI82"/>
    <mergeCell ref="BJ79:BN81"/>
    <mergeCell ref="G80:H80"/>
    <mergeCell ref="M80:N80"/>
    <mergeCell ref="O80:R80"/>
    <mergeCell ref="BF80:BG80"/>
    <mergeCell ref="BH80:BI80"/>
    <mergeCell ref="G81:H81"/>
    <mergeCell ref="M81:N81"/>
    <mergeCell ref="O81:R81"/>
    <mergeCell ref="BF81:BG81"/>
    <mergeCell ref="BH81:BI81"/>
    <mergeCell ref="I81:J81"/>
    <mergeCell ref="K81:L81"/>
    <mergeCell ref="C76:C78"/>
    <mergeCell ref="D76:F78"/>
    <mergeCell ref="G76:H76"/>
    <mergeCell ref="M76:N76"/>
    <mergeCell ref="O76:R76"/>
    <mergeCell ref="S76:U78"/>
    <mergeCell ref="BF76:BG76"/>
    <mergeCell ref="BH76:BI76"/>
    <mergeCell ref="BH78:BI78"/>
    <mergeCell ref="BJ76:BN78"/>
    <mergeCell ref="G77:H77"/>
    <mergeCell ref="M77:N77"/>
    <mergeCell ref="O77:R77"/>
    <mergeCell ref="BF77:BG77"/>
    <mergeCell ref="BH77:BI77"/>
    <mergeCell ref="G78:H78"/>
    <mergeCell ref="M78:N78"/>
    <mergeCell ref="O78:R78"/>
    <mergeCell ref="BF78:BG78"/>
    <mergeCell ref="I78:J78"/>
    <mergeCell ref="K78:L78"/>
    <mergeCell ref="BJ73:BN75"/>
    <mergeCell ref="G74:H74"/>
    <mergeCell ref="M74:N74"/>
    <mergeCell ref="O74:R74"/>
    <mergeCell ref="BF74:BG74"/>
    <mergeCell ref="BH74:BI74"/>
    <mergeCell ref="G75:H75"/>
    <mergeCell ref="M75:N75"/>
    <mergeCell ref="C73:C75"/>
    <mergeCell ref="D73:F75"/>
    <mergeCell ref="G73:H73"/>
    <mergeCell ref="M73:N73"/>
    <mergeCell ref="O73:R73"/>
    <mergeCell ref="S73:U75"/>
    <mergeCell ref="O75:R75"/>
    <mergeCell ref="BF75:BG75"/>
    <mergeCell ref="BH75:BI75"/>
    <mergeCell ref="I75:J75"/>
    <mergeCell ref="K75:L75"/>
    <mergeCell ref="C70:C72"/>
    <mergeCell ref="D70:F72"/>
    <mergeCell ref="G70:H70"/>
    <mergeCell ref="M70:N70"/>
    <mergeCell ref="O70:R70"/>
    <mergeCell ref="S70:U72"/>
    <mergeCell ref="BF70:BG70"/>
    <mergeCell ref="BH70:BI70"/>
    <mergeCell ref="BF73:BG73"/>
    <mergeCell ref="BH73:BI73"/>
    <mergeCell ref="BJ70:BN72"/>
    <mergeCell ref="G71:H71"/>
    <mergeCell ref="M71:N71"/>
    <mergeCell ref="O71:R71"/>
    <mergeCell ref="BF71:BG71"/>
    <mergeCell ref="BH71:BI71"/>
    <mergeCell ref="G72:H72"/>
    <mergeCell ref="M72:N72"/>
    <mergeCell ref="O72:R72"/>
    <mergeCell ref="BF72:BG72"/>
    <mergeCell ref="BH72:BI72"/>
    <mergeCell ref="I72:J72"/>
    <mergeCell ref="K72:L72"/>
    <mergeCell ref="C67:C69"/>
    <mergeCell ref="D67:F69"/>
    <mergeCell ref="G67:H67"/>
    <mergeCell ref="M67:N67"/>
    <mergeCell ref="O67:R67"/>
    <mergeCell ref="S67:U69"/>
    <mergeCell ref="BF67:BG67"/>
    <mergeCell ref="BH67:BI67"/>
    <mergeCell ref="BH69:BI69"/>
    <mergeCell ref="BJ67:BN69"/>
    <mergeCell ref="G68:H68"/>
    <mergeCell ref="M68:N68"/>
    <mergeCell ref="O68:R68"/>
    <mergeCell ref="BF68:BG68"/>
    <mergeCell ref="BH68:BI68"/>
    <mergeCell ref="G69:H69"/>
    <mergeCell ref="M69:N69"/>
    <mergeCell ref="O69:R69"/>
    <mergeCell ref="BF69:BG69"/>
    <mergeCell ref="I69:J69"/>
    <mergeCell ref="K69:L69"/>
    <mergeCell ref="BJ64:BN66"/>
    <mergeCell ref="G65:H65"/>
    <mergeCell ref="M65:N65"/>
    <mergeCell ref="O65:R65"/>
    <mergeCell ref="BF65:BG65"/>
    <mergeCell ref="BH65:BI65"/>
    <mergeCell ref="G66:H66"/>
    <mergeCell ref="M66:N66"/>
    <mergeCell ref="C64:C66"/>
    <mergeCell ref="D64:F66"/>
    <mergeCell ref="G64:H64"/>
    <mergeCell ref="M64:N64"/>
    <mergeCell ref="O64:R64"/>
    <mergeCell ref="S64:U66"/>
    <mergeCell ref="O66:R66"/>
    <mergeCell ref="BF66:BG66"/>
    <mergeCell ref="BH66:BI66"/>
    <mergeCell ref="I66:J66"/>
    <mergeCell ref="K66:L66"/>
    <mergeCell ref="C61:C63"/>
    <mergeCell ref="D61:F63"/>
    <mergeCell ref="G61:H61"/>
    <mergeCell ref="M61:N61"/>
    <mergeCell ref="O61:R61"/>
    <mergeCell ref="S61:U63"/>
    <mergeCell ref="BF61:BG61"/>
    <mergeCell ref="BH61:BI61"/>
    <mergeCell ref="BF64:BG64"/>
    <mergeCell ref="BH64:BI64"/>
    <mergeCell ref="BJ61:BN63"/>
    <mergeCell ref="G62:H62"/>
    <mergeCell ref="M62:N62"/>
    <mergeCell ref="O62:R62"/>
    <mergeCell ref="BF62:BG62"/>
    <mergeCell ref="BH62:BI62"/>
    <mergeCell ref="G63:H63"/>
    <mergeCell ref="M63:N63"/>
    <mergeCell ref="O63:R63"/>
    <mergeCell ref="BF63:BG63"/>
    <mergeCell ref="BH63:BI63"/>
    <mergeCell ref="I63:J63"/>
    <mergeCell ref="K63:L63"/>
    <mergeCell ref="C58:C60"/>
    <mergeCell ref="D58:F60"/>
    <mergeCell ref="G58:H58"/>
    <mergeCell ref="M58:N58"/>
    <mergeCell ref="O58:R58"/>
    <mergeCell ref="S58:U60"/>
    <mergeCell ref="BF58:BG58"/>
    <mergeCell ref="BH58:BI58"/>
    <mergeCell ref="BH60:BI60"/>
    <mergeCell ref="G59:H59"/>
    <mergeCell ref="M59:N59"/>
    <mergeCell ref="O59:R59"/>
    <mergeCell ref="BF59:BG59"/>
    <mergeCell ref="BH59:BI59"/>
    <mergeCell ref="G60:H60"/>
    <mergeCell ref="M60:N60"/>
    <mergeCell ref="O60:R60"/>
    <mergeCell ref="BF60:BG60"/>
    <mergeCell ref="I60:J60"/>
    <mergeCell ref="K60:L60"/>
    <mergeCell ref="C52:C54"/>
    <mergeCell ref="D52:F54"/>
    <mergeCell ref="G52:H52"/>
    <mergeCell ref="M52:N52"/>
    <mergeCell ref="O52:R52"/>
    <mergeCell ref="S52:U54"/>
    <mergeCell ref="BF52:BG52"/>
    <mergeCell ref="BH52:BI52"/>
    <mergeCell ref="BF55:BG55"/>
    <mergeCell ref="BH55:BI55"/>
    <mergeCell ref="BH54:BI54"/>
    <mergeCell ref="C55:C57"/>
    <mergeCell ref="D55:F57"/>
    <mergeCell ref="G55:H55"/>
    <mergeCell ref="M55:N55"/>
    <mergeCell ref="O55:R55"/>
    <mergeCell ref="S55:U57"/>
    <mergeCell ref="O57:R57"/>
    <mergeCell ref="BF57:BG57"/>
    <mergeCell ref="BH57:BI57"/>
    <mergeCell ref="I57:J57"/>
    <mergeCell ref="K57:L57"/>
    <mergeCell ref="BJ131:BM131"/>
    <mergeCell ref="BJ130:BM130"/>
    <mergeCell ref="BJ129:BM129"/>
    <mergeCell ref="BJ52:BN54"/>
    <mergeCell ref="G53:H53"/>
    <mergeCell ref="M53:N53"/>
    <mergeCell ref="O53:R53"/>
    <mergeCell ref="BF53:BG53"/>
    <mergeCell ref="BH53:BI53"/>
    <mergeCell ref="G54:H54"/>
    <mergeCell ref="M54:N54"/>
    <mergeCell ref="O54:R54"/>
    <mergeCell ref="BF54:BG54"/>
    <mergeCell ref="I54:J54"/>
    <mergeCell ref="K54:L54"/>
    <mergeCell ref="BJ55:BN57"/>
    <mergeCell ref="G56:H56"/>
    <mergeCell ref="M56:N56"/>
    <mergeCell ref="O56:R56"/>
    <mergeCell ref="BF56:BG56"/>
    <mergeCell ref="BH56:BI56"/>
    <mergeCell ref="G57:H57"/>
    <mergeCell ref="M57:N57"/>
    <mergeCell ref="BJ58:BN60"/>
  </mergeCells>
  <phoneticPr fontId="2"/>
  <conditionalFormatting sqref="AA127:BE128 AD131:AD134 AA131:AB131 AD136 AA136 AA133:AA134 AA137:AD138 AS136:BE138 AS133:BE134 AA129:AD129 AS129:AT129 AV129:BE129 AS131:AT132 AA21:BE21">
    <cfRule type="expression" dxfId="275" priority="65">
      <formula>OR(#REF!=$B20,#REF!=$B20)</formula>
    </cfRule>
  </conditionalFormatting>
  <conditionalFormatting sqref="AA140:AD140 AS140:BE140">
    <cfRule type="expression" dxfId="274" priority="66">
      <formula>OR(#REF!=$B127,#REF!=$B127)</formula>
    </cfRule>
  </conditionalFormatting>
  <conditionalFormatting sqref="AD135 AA135 AS135:BE135">
    <cfRule type="expression" dxfId="273" priority="67">
      <formula>OR(#REF!=$B127,#REF!=$B127)</formula>
    </cfRule>
  </conditionalFormatting>
  <conditionalFormatting sqref="AD130 AA130:AB130 AA139:AD139 AS139:BE139 AS130:BE130">
    <cfRule type="expression" dxfId="272" priority="68">
      <formula>OR(#REF!=$B128,#REF!=$B128)</formula>
    </cfRule>
  </conditionalFormatting>
  <conditionalFormatting sqref="AQ131:AR131 AQ136 AQ133:AQ134 AQ137:AR138 AQ129:AR129">
    <cfRule type="expression" dxfId="271" priority="61">
      <formula>OR(#REF!=$B128,#REF!=$B128)</formula>
    </cfRule>
  </conditionalFormatting>
  <conditionalFormatting sqref="AQ140:AR140">
    <cfRule type="expression" dxfId="270" priority="62">
      <formula>OR(#REF!=$B127,#REF!=$B127)</formula>
    </cfRule>
  </conditionalFormatting>
  <conditionalFormatting sqref="AQ135">
    <cfRule type="expression" dxfId="269" priority="63">
      <formula>OR(#REF!=$B127,#REF!=$B127)</formula>
    </cfRule>
  </conditionalFormatting>
  <conditionalFormatting sqref="AQ130:AR130 AQ139:AR139">
    <cfRule type="expression" dxfId="268" priority="64">
      <formula>OR(#REF!=$B128,#REF!=$B128)</formula>
    </cfRule>
  </conditionalFormatting>
  <conditionalFormatting sqref="AA24:BE24">
    <cfRule type="expression" dxfId="267" priority="40">
      <formula>OR(#REF!=$B23,#REF!=$B23)</formula>
    </cfRule>
  </conditionalFormatting>
  <conditionalFormatting sqref="AA27:BE27">
    <cfRule type="expression" dxfId="266" priority="39">
      <formula>OR(#REF!=$B26,#REF!=$B26)</formula>
    </cfRule>
  </conditionalFormatting>
  <conditionalFormatting sqref="AA30:BE30">
    <cfRule type="expression" dxfId="265" priority="38">
      <formula>OR(#REF!=$B29,#REF!=$B29)</formula>
    </cfRule>
  </conditionalFormatting>
  <conditionalFormatting sqref="AA33:BE33">
    <cfRule type="expression" dxfId="264" priority="37">
      <formula>OR(#REF!=$B32,#REF!=$B32)</formula>
    </cfRule>
  </conditionalFormatting>
  <conditionalFormatting sqref="AA36:BE36">
    <cfRule type="expression" dxfId="263" priority="36">
      <formula>OR(#REF!=$B35,#REF!=$B35)</formula>
    </cfRule>
  </conditionalFormatting>
  <conditionalFormatting sqref="AA39:AG39 BC39:BE39">
    <cfRule type="expression" dxfId="262" priority="35">
      <formula>OR(#REF!=$B38,#REF!=$B38)</formula>
    </cfRule>
  </conditionalFormatting>
  <conditionalFormatting sqref="AA42:BE42">
    <cfRule type="expression" dxfId="261" priority="34">
      <formula>OR(#REF!=$B41,#REF!=$B41)</formula>
    </cfRule>
  </conditionalFormatting>
  <conditionalFormatting sqref="AA45:BE45">
    <cfRule type="expression" dxfId="260" priority="33">
      <formula>OR(#REF!=$B44,#REF!=$B44)</formula>
    </cfRule>
  </conditionalFormatting>
  <conditionalFormatting sqref="AA48:BE48">
    <cfRule type="expression" dxfId="259" priority="32">
      <formula>OR(#REF!=$B47,#REF!=$B47)</formula>
    </cfRule>
  </conditionalFormatting>
  <conditionalFormatting sqref="AA51:BE51">
    <cfRule type="expression" dxfId="258" priority="31">
      <formula>OR(#REF!=$B50,#REF!=$B50)</formula>
    </cfRule>
  </conditionalFormatting>
  <conditionalFormatting sqref="AA54:BE54">
    <cfRule type="expression" dxfId="257" priority="30">
      <formula>OR(#REF!=$B53,#REF!=$B53)</formula>
    </cfRule>
  </conditionalFormatting>
  <conditionalFormatting sqref="AA57:BE57">
    <cfRule type="expression" dxfId="256" priority="29">
      <formula>OR(#REF!=$B56,#REF!=$B56)</formula>
    </cfRule>
  </conditionalFormatting>
  <conditionalFormatting sqref="AA60:BE60">
    <cfRule type="expression" dxfId="255" priority="28">
      <formula>OR(#REF!=$B59,#REF!=$B59)</formula>
    </cfRule>
  </conditionalFormatting>
  <conditionalFormatting sqref="AA63:BE63">
    <cfRule type="expression" dxfId="254" priority="27">
      <formula>OR(#REF!=$B62,#REF!=$B62)</formula>
    </cfRule>
  </conditionalFormatting>
  <conditionalFormatting sqref="AA66:BE66">
    <cfRule type="expression" dxfId="253" priority="26">
      <formula>OR(#REF!=$B65,#REF!=$B65)</formula>
    </cfRule>
  </conditionalFormatting>
  <conditionalFormatting sqref="AA69:BE69">
    <cfRule type="expression" dxfId="252" priority="25">
      <formula>OR(#REF!=$B68,#REF!=$B68)</formula>
    </cfRule>
  </conditionalFormatting>
  <conditionalFormatting sqref="AA72:BE72">
    <cfRule type="expression" dxfId="251" priority="24">
      <formula>OR(#REF!=$B71,#REF!=$B71)</formula>
    </cfRule>
  </conditionalFormatting>
  <conditionalFormatting sqref="AA75:BE75">
    <cfRule type="expression" dxfId="250" priority="23">
      <formula>OR(#REF!=$B74,#REF!=$B74)</formula>
    </cfRule>
  </conditionalFormatting>
  <conditionalFormatting sqref="AA78:BE78">
    <cfRule type="expression" dxfId="249" priority="22">
      <formula>OR(#REF!=$B77,#REF!=$B77)</formula>
    </cfRule>
  </conditionalFormatting>
  <conditionalFormatting sqref="AA81:BE81">
    <cfRule type="expression" dxfId="248" priority="21">
      <formula>OR(#REF!=$B80,#REF!=$B80)</formula>
    </cfRule>
  </conditionalFormatting>
  <conditionalFormatting sqref="AA84:BE84">
    <cfRule type="expression" dxfId="247" priority="20">
      <formula>OR(#REF!=$B83,#REF!=$B83)</formula>
    </cfRule>
  </conditionalFormatting>
  <conditionalFormatting sqref="AA87:BE87">
    <cfRule type="expression" dxfId="246" priority="19">
      <formula>OR(#REF!=$B86,#REF!=$B86)</formula>
    </cfRule>
  </conditionalFormatting>
  <conditionalFormatting sqref="AA90:BE90">
    <cfRule type="expression" dxfId="245" priority="18">
      <formula>OR(#REF!=$B89,#REF!=$B89)</formula>
    </cfRule>
  </conditionalFormatting>
  <conditionalFormatting sqref="AA93:BE93">
    <cfRule type="expression" dxfId="244" priority="17">
      <formula>OR(#REF!=$B92,#REF!=$B92)</formula>
    </cfRule>
  </conditionalFormatting>
  <conditionalFormatting sqref="AA96:BE96">
    <cfRule type="expression" dxfId="243" priority="16">
      <formula>OR(#REF!=$B95,#REF!=$B95)</formula>
    </cfRule>
  </conditionalFormatting>
  <conditionalFormatting sqref="AA99:BE99">
    <cfRule type="expression" dxfId="242" priority="15">
      <formula>OR(#REF!=$B98,#REF!=$B98)</formula>
    </cfRule>
  </conditionalFormatting>
  <conditionalFormatting sqref="AA102:BE102">
    <cfRule type="expression" dxfId="241" priority="14">
      <formula>OR(#REF!=$B101,#REF!=$B101)</formula>
    </cfRule>
  </conditionalFormatting>
  <conditionalFormatting sqref="AA105:BE105">
    <cfRule type="expression" dxfId="240" priority="13">
      <formula>OR(#REF!=$B104,#REF!=$B104)</formula>
    </cfRule>
  </conditionalFormatting>
  <conditionalFormatting sqref="AA108:BE108">
    <cfRule type="expression" dxfId="239" priority="12">
      <formula>OR(#REF!=$B107,#REF!=$B107)</formula>
    </cfRule>
  </conditionalFormatting>
  <conditionalFormatting sqref="AA111:BE111">
    <cfRule type="expression" dxfId="238" priority="11">
      <formula>OR(#REF!=$B110,#REF!=$B110)</formula>
    </cfRule>
  </conditionalFormatting>
  <conditionalFormatting sqref="AA114:BE114">
    <cfRule type="expression" dxfId="237" priority="10">
      <formula>OR(#REF!=$B113,#REF!=$B113)</formula>
    </cfRule>
  </conditionalFormatting>
  <conditionalFormatting sqref="AA117:BE117">
    <cfRule type="expression" dxfId="236" priority="9">
      <formula>OR(#REF!=$B116,#REF!=$B116)</formula>
    </cfRule>
  </conditionalFormatting>
  <conditionalFormatting sqref="AA120:BE120">
    <cfRule type="expression" dxfId="235" priority="8">
      <formula>OR(#REF!=$B119,#REF!=$B119)</formula>
    </cfRule>
  </conditionalFormatting>
  <conditionalFormatting sqref="AA123:BE123">
    <cfRule type="expression" dxfId="234" priority="7">
      <formula>OR(#REF!=$B122,#REF!=$B122)</formula>
    </cfRule>
  </conditionalFormatting>
  <conditionalFormatting sqref="AA126:BE126">
    <cfRule type="expression" dxfId="233" priority="6">
      <formula>OR(#REF!=$B125,#REF!=$B125)</formula>
    </cfRule>
  </conditionalFormatting>
  <conditionalFormatting sqref="AH39:AN39">
    <cfRule type="expression" dxfId="232" priority="5">
      <formula>OR(#REF!=$B38,#REF!=$B38)</formula>
    </cfRule>
  </conditionalFormatting>
  <conditionalFormatting sqref="AO39:AU39">
    <cfRule type="expression" dxfId="231" priority="4">
      <formula>OR(#REF!=$B38,#REF!=$B38)</formula>
    </cfRule>
  </conditionalFormatting>
  <conditionalFormatting sqref="AV39:BB39">
    <cfRule type="expression" dxfId="230" priority="3">
      <formula>OR(#REF!=$B38,#REF!=$B38)</formula>
    </cfRule>
  </conditionalFormatting>
  <conditionalFormatting sqref="AA132">
    <cfRule type="expression" dxfId="229" priority="2">
      <formula>OR(#REF!=$B131,#REF!=$B131)</formula>
    </cfRule>
  </conditionalFormatting>
  <conditionalFormatting sqref="AQ132">
    <cfRule type="expression" dxfId="228" priority="1">
      <formula>OR(#REF!=$B131,#REF!=$B131)</formula>
    </cfRule>
  </conditionalFormatting>
  <dataValidations count="7">
    <dataValidation type="list" allowBlank="1" showInputMessage="1" sqref="C19:C140">
      <formula1>"◎,○"</formula1>
    </dataValidation>
    <dataValidation type="list" allowBlank="1" showInputMessage="1" showErrorMessage="1" sqref="BI3:BL3">
      <formula1>"計画,実績"</formula1>
    </dataValidation>
    <dataValidation type="decimal" allowBlank="1" showInputMessage="1" showErrorMessage="1" error="入力可能範囲　32～40" sqref="BE5:BF5">
      <formula1>32</formula1>
      <formula2>40</formula2>
    </dataValidation>
    <dataValidation type="list" allowBlank="1" showInputMessage="1" showErrorMessage="1" sqref="AJ3">
      <formula1>#REF!</formula1>
    </dataValidation>
    <dataValidation type="list" allowBlank="1" showInputMessage="1" showErrorMessage="1" sqref="G20 G125 G23 G26 G29 G32 G35 G38 G41 G44 G47 G122 G50 G119 G116 G113 G110 G107 G104 G98 G95 G92 G89 G86 G83 G80 G77 G74 G53 G71 G68 G65 G62 G59 G56 G101">
      <formula1>職種</formula1>
    </dataValidation>
    <dataValidation type="list" allowBlank="1" showInputMessage="1" showErrorMessage="1" sqref="M20 M23 M26 M29 M32 M35 M38 M41 M44 M50 M122 M119 M47 M116 M113 M125 M110 M107 M104 M101 M98 M95 M92 M89 M86 M83 M80 M77 M74 M71 M68 M65 M62 M59 M56 M53">
      <formula1>"A, B, C, D"</formula1>
    </dataValidation>
    <dataValidation type="list" errorStyle="warning" allowBlank="1" showInputMessage="1" showErrorMessage="1" error="リストにない場合のみ、入力してください。" sqref="O20:R20 O23:R23 O26:R26 O29:R29 O32:R32 O35:R35 O38:R38 O41:R41 O44:R44 O47:R47 O50:R50 O53:R53 O56:R56 O59:R59 O62:R62 O65:R65 O68:R68 O71:R71 O74:R74 O125:R125 O77:R77 O80:R80 O83:R83 O89:R89 O86:R86 O92:R92 O95:R95 O98:R98 O104:R104 O107:R107 O110:R110 O113:R113 O116:R116 O119:R119 O122:R122 O101:R101">
      <formula1>INDIRECT(G20)</formula1>
    </dataValidation>
  </dataValidations>
  <printOptions horizontalCentered="1"/>
  <pageMargins left="0.15748031496062992" right="0.15748031496062992" top="0.39370078740157483" bottom="0.35433070866141736" header="0.15748031496062992" footer="0.15748031496062992"/>
  <pageSetup paperSize="9" scale="37" fitToHeight="0" orientation="landscape" r:id="rId1"/>
  <ignoredErrors>
    <ignoredError sqref="BH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行の削除">
                <anchor moveWithCells="1" sizeWithCells="1">
                  <from>
                    <xdr:col>30</xdr:col>
                    <xdr:colOff>95250</xdr:colOff>
                    <xdr:row>8</xdr:row>
                    <xdr:rowOff>76200</xdr:rowOff>
                  </from>
                  <to>
                    <xdr:col>33</xdr:col>
                    <xdr:colOff>390525</xdr:colOff>
                    <xdr:row>11</xdr:row>
                    <xdr:rowOff>238125</xdr:rowOff>
                  </to>
                </anchor>
              </controlPr>
            </control>
          </mc:Choice>
        </mc:AlternateContent>
        <mc:AlternateContent xmlns:mc="http://schemas.openxmlformats.org/markup-compatibility/2006">
          <mc:Choice Requires="x14">
            <control shapeId="15362" r:id="rId5" name="Button 2">
              <controlPr defaultSize="0" print="0" autoFill="0" autoPict="0" macro="[0]!行の追加">
                <anchor moveWithCells="1" sizeWithCells="1">
                  <from>
                    <xdr:col>26</xdr:col>
                    <xdr:colOff>28575</xdr:colOff>
                    <xdr:row>8</xdr:row>
                    <xdr:rowOff>95250</xdr:rowOff>
                  </from>
                  <to>
                    <xdr:col>29</xdr:col>
                    <xdr:colOff>314325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プルダウンにないケースは直接入力してください。">
          <x14:formula1>
            <xm:f>'プルダウン・リスト（従来型・ユニット型共通）'!$C$4:$C$17</xm:f>
          </x14:formula1>
          <xm:sqref>AX1:BM1</xm:sqref>
        </x14:dataValidation>
        <x14:dataValidation type="list" allowBlank="1" showInputMessage="1" showErrorMessage="1">
          <x14:formula1>
            <xm:f>'【記載例】（ユニット型）シフト記号表'!$C$5:$C$46</xm:f>
          </x14:formula1>
          <xm:sqref>AA124:BE124 AA22:BE22 AA25:BE25 AA37:BE37 AA28:BE28 AA31:BE31 AA43:BE43 AA46:BE46 AA49:BE49 AA52:BE52 AA55:BE55 AA58:BE58 AA61:BE61 AA64:BE64 AA67:BE67 AA70:BE70 AA73:BE73 AA76:BE76 AA79:BE79 AA82:BE82 AA85:BE85 AA88:BE88 AA91:BE91 AA94:BE94 AA97:BE97 AA100:BE100 AA103:BE103 AA19:BE19 AA40:BE40 AA121:BE121 AA106:BE106 AA109:BE109 AA112:BE112 AA115:BE115 AA118:BE118 AA34:BE34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8" tint="0.79998168889431442"/>
    <pageSetUpPr fitToPage="1"/>
  </sheetPr>
  <dimension ref="B1:AA47"/>
  <sheetViews>
    <sheetView topLeftCell="V33" workbookViewId="0">
      <selection activeCell="Y54" sqref="Y54"/>
    </sheetView>
  </sheetViews>
  <sheetFormatPr defaultRowHeight="18.75" x14ac:dyDescent="0.4"/>
  <cols>
    <col min="1" max="1" width="1.625" style="114" customWidth="1"/>
    <col min="2" max="2" width="15.125" style="113" bestFit="1" customWidth="1"/>
    <col min="3" max="3" width="10.625" style="113" customWidth="1"/>
    <col min="4" max="4" width="3.375" style="113" bestFit="1" customWidth="1"/>
    <col min="5" max="5" width="15.625" style="114" customWidth="1"/>
    <col min="6" max="6" width="3.375" style="114" bestFit="1" customWidth="1"/>
    <col min="7" max="7" width="15.625" style="114" customWidth="1"/>
    <col min="8" max="8" width="3.375" style="114" bestFit="1" customWidth="1"/>
    <col min="9" max="9" width="15.625" style="113" customWidth="1"/>
    <col min="10" max="10" width="3.375" style="114" bestFit="1" customWidth="1"/>
    <col min="11" max="11" width="15.625" style="114" customWidth="1"/>
    <col min="12" max="12" width="5" style="114" customWidth="1"/>
    <col min="13" max="13" width="15.625" style="114" customWidth="1"/>
    <col min="14" max="14" width="3.375" style="114" customWidth="1"/>
    <col min="15" max="15" width="15.625" style="114" customWidth="1"/>
    <col min="16" max="16" width="3.375" style="114" customWidth="1"/>
    <col min="17" max="17" width="15.625" style="114" customWidth="1"/>
    <col min="18" max="18" width="3.375" style="114" customWidth="1"/>
    <col min="19" max="19" width="15.625" style="114" customWidth="1"/>
    <col min="20" max="20" width="3.375" style="114" customWidth="1"/>
    <col min="21" max="21" width="15.625" style="114" customWidth="1"/>
    <col min="22" max="22" width="3.375" style="114" customWidth="1"/>
    <col min="23" max="23" width="15.625" style="114" customWidth="1"/>
    <col min="24" max="24" width="3.375" style="114" customWidth="1"/>
    <col min="25" max="25" width="15.625" style="114" customWidth="1"/>
    <col min="26" max="16384" width="9" style="114"/>
  </cols>
  <sheetData>
    <row r="1" spans="2:25" x14ac:dyDescent="0.4">
      <c r="B1" s="112" t="s">
        <v>34</v>
      </c>
    </row>
    <row r="2" spans="2:25" x14ac:dyDescent="0.4">
      <c r="B2" s="115" t="s">
        <v>35</v>
      </c>
      <c r="E2" s="177" t="s">
        <v>274</v>
      </c>
      <c r="F2" s="49"/>
      <c r="G2" s="49"/>
      <c r="H2" s="49"/>
      <c r="I2" s="178" t="s">
        <v>275</v>
      </c>
      <c r="J2" s="49"/>
      <c r="K2" s="49"/>
    </row>
    <row r="3" spans="2:25" x14ac:dyDescent="0.4">
      <c r="B3" s="115"/>
      <c r="E3" s="409" t="s">
        <v>36</v>
      </c>
      <c r="F3" s="409"/>
      <c r="G3" s="409"/>
      <c r="H3" s="409"/>
      <c r="I3" s="409"/>
      <c r="J3" s="409"/>
      <c r="K3" s="409"/>
      <c r="M3" s="409" t="s">
        <v>132</v>
      </c>
      <c r="N3" s="409"/>
      <c r="O3" s="409"/>
      <c r="Q3" s="409" t="s">
        <v>133</v>
      </c>
      <c r="R3" s="409"/>
      <c r="S3" s="409"/>
      <c r="T3" s="409"/>
      <c r="U3" s="409"/>
      <c r="V3" s="409"/>
      <c r="W3" s="409"/>
      <c r="Y3" s="116" t="s">
        <v>130</v>
      </c>
    </row>
    <row r="4" spans="2:25" x14ac:dyDescent="0.4">
      <c r="B4" s="113" t="s">
        <v>37</v>
      </c>
      <c r="C4" s="113" t="s">
        <v>4</v>
      </c>
      <c r="E4" s="113" t="s">
        <v>38</v>
      </c>
      <c r="F4" s="113"/>
      <c r="G4" s="113" t="s">
        <v>39</v>
      </c>
      <c r="I4" s="113" t="s">
        <v>40</v>
      </c>
      <c r="K4" s="113" t="s">
        <v>36</v>
      </c>
      <c r="M4" s="113" t="s">
        <v>41</v>
      </c>
      <c r="O4" s="113" t="s">
        <v>42</v>
      </c>
      <c r="Q4" s="113" t="s">
        <v>41</v>
      </c>
      <c r="S4" s="113" t="s">
        <v>42</v>
      </c>
      <c r="U4" s="113" t="s">
        <v>40</v>
      </c>
      <c r="W4" s="113" t="s">
        <v>36</v>
      </c>
      <c r="Y4" s="117" t="s">
        <v>86</v>
      </c>
    </row>
    <row r="5" spans="2:25" x14ac:dyDescent="0.4">
      <c r="B5" s="50" t="s">
        <v>43</v>
      </c>
      <c r="C5" s="222" t="s">
        <v>44</v>
      </c>
      <c r="D5" s="50" t="s">
        <v>16</v>
      </c>
      <c r="E5" s="223" t="s">
        <v>45</v>
      </c>
      <c r="F5" s="50" t="s">
        <v>17</v>
      </c>
      <c r="G5" s="223" t="s">
        <v>45</v>
      </c>
      <c r="H5" s="231" t="s">
        <v>46</v>
      </c>
      <c r="I5" s="223" t="s">
        <v>45</v>
      </c>
      <c r="J5" s="232" t="s">
        <v>2</v>
      </c>
      <c r="K5" s="198" t="s">
        <v>45</v>
      </c>
      <c r="M5" s="217" t="s">
        <v>45</v>
      </c>
      <c r="N5" s="113" t="s">
        <v>17</v>
      </c>
      <c r="O5" s="217" t="s">
        <v>45</v>
      </c>
      <c r="Q5" s="198" t="s">
        <v>45</v>
      </c>
      <c r="R5" s="113" t="s">
        <v>17</v>
      </c>
      <c r="S5" s="198" t="s">
        <v>45</v>
      </c>
      <c r="T5" s="118" t="s">
        <v>46</v>
      </c>
      <c r="U5" s="223" t="s">
        <v>45</v>
      </c>
      <c r="V5" s="114" t="s">
        <v>2</v>
      </c>
      <c r="W5" s="218" t="s">
        <v>45</v>
      </c>
      <c r="Y5" s="218" t="s">
        <v>45</v>
      </c>
    </row>
    <row r="6" spans="2:25" x14ac:dyDescent="0.4">
      <c r="B6" s="50" t="s">
        <v>47</v>
      </c>
      <c r="C6" s="222" t="s">
        <v>48</v>
      </c>
      <c r="D6" s="50" t="s">
        <v>16</v>
      </c>
      <c r="E6" s="223" t="s">
        <v>45</v>
      </c>
      <c r="F6" s="50" t="s">
        <v>17</v>
      </c>
      <c r="G6" s="223" t="s">
        <v>45</v>
      </c>
      <c r="H6" s="231" t="s">
        <v>46</v>
      </c>
      <c r="I6" s="223" t="s">
        <v>45</v>
      </c>
      <c r="J6" s="232" t="s">
        <v>2</v>
      </c>
      <c r="K6" s="198" t="s">
        <v>45</v>
      </c>
      <c r="M6" s="217" t="s">
        <v>45</v>
      </c>
      <c r="N6" s="113" t="s">
        <v>17</v>
      </c>
      <c r="O6" s="217" t="s">
        <v>45</v>
      </c>
      <c r="Q6" s="198" t="s">
        <v>45</v>
      </c>
      <c r="R6" s="113" t="s">
        <v>17</v>
      </c>
      <c r="S6" s="198" t="s">
        <v>45</v>
      </c>
      <c r="T6" s="118" t="s">
        <v>46</v>
      </c>
      <c r="U6" s="223" t="s">
        <v>45</v>
      </c>
      <c r="V6" s="114" t="s">
        <v>2</v>
      </c>
      <c r="W6" s="218" t="s">
        <v>45</v>
      </c>
      <c r="Y6" s="218" t="s">
        <v>45</v>
      </c>
    </row>
    <row r="7" spans="2:25" x14ac:dyDescent="0.4">
      <c r="B7" s="50" t="s">
        <v>49</v>
      </c>
      <c r="C7" s="222" t="s">
        <v>50</v>
      </c>
      <c r="D7" s="50" t="s">
        <v>16</v>
      </c>
      <c r="E7" s="223" t="s">
        <v>45</v>
      </c>
      <c r="F7" s="50" t="s">
        <v>17</v>
      </c>
      <c r="G7" s="223" t="s">
        <v>45</v>
      </c>
      <c r="H7" s="231" t="s">
        <v>46</v>
      </c>
      <c r="I7" s="223" t="s">
        <v>45</v>
      </c>
      <c r="J7" s="232" t="s">
        <v>2</v>
      </c>
      <c r="K7" s="198" t="s">
        <v>45</v>
      </c>
      <c r="M7" s="217" t="s">
        <v>45</v>
      </c>
      <c r="N7" s="113" t="s">
        <v>17</v>
      </c>
      <c r="O7" s="217" t="s">
        <v>45</v>
      </c>
      <c r="Q7" s="198" t="s">
        <v>45</v>
      </c>
      <c r="R7" s="113" t="s">
        <v>17</v>
      </c>
      <c r="S7" s="198" t="s">
        <v>45</v>
      </c>
      <c r="T7" s="118" t="s">
        <v>46</v>
      </c>
      <c r="U7" s="223" t="s">
        <v>45</v>
      </c>
      <c r="V7" s="114" t="s">
        <v>2</v>
      </c>
      <c r="W7" s="218" t="s">
        <v>45</v>
      </c>
      <c r="Y7" s="218" t="s">
        <v>45</v>
      </c>
    </row>
    <row r="8" spans="2:25" x14ac:dyDescent="0.4">
      <c r="B8" s="50"/>
      <c r="C8" s="222" t="s">
        <v>51</v>
      </c>
      <c r="D8" s="50" t="s">
        <v>16</v>
      </c>
      <c r="E8" s="223">
        <v>0.29166666666666669</v>
      </c>
      <c r="F8" s="50" t="s">
        <v>17</v>
      </c>
      <c r="G8" s="223">
        <v>0.66666666666666663</v>
      </c>
      <c r="H8" s="231" t="s">
        <v>46</v>
      </c>
      <c r="I8" s="223">
        <v>4.1666666666666664E-2</v>
      </c>
      <c r="J8" s="232" t="s">
        <v>2</v>
      </c>
      <c r="K8" s="218">
        <f>IF(OR(E8="",G8=""),"",(G8+IF(E8&gt;G8,1,0)-E8-I8)*24)</f>
        <v>7.9999999999999982</v>
      </c>
      <c r="M8" s="217">
        <f>'【記載例】（ユニット型）'!$Q$11</f>
        <v>0.375</v>
      </c>
      <c r="N8" s="113" t="s">
        <v>17</v>
      </c>
      <c r="O8" s="217">
        <f>'【記載例】（ユニット型）'!$U$11</f>
        <v>0.70833333333333337</v>
      </c>
      <c r="Q8" s="219">
        <f t="shared" ref="Q8:Q21" si="0">IF(E8="","",IF(E8&lt;M8,M8,IF(E8&gt;=O8,"",E8)))</f>
        <v>0.375</v>
      </c>
      <c r="R8" s="113" t="s">
        <v>17</v>
      </c>
      <c r="S8" s="219">
        <f t="shared" ref="S8:S21" si="1">IF(G8="","",IF(G8&gt;E8,IF(G8&lt;O8,G8,O8),O8))</f>
        <v>0.66666666666666663</v>
      </c>
      <c r="T8" s="118" t="s">
        <v>46</v>
      </c>
      <c r="U8" s="223">
        <v>4.1666666666666664E-2</v>
      </c>
      <c r="V8" s="114" t="s">
        <v>2</v>
      </c>
      <c r="W8" s="218">
        <f>IF(Q8="","",IF((S8+IF(Q8&gt;S8,1,0)-Q8-U8)*24=0,"",(S8+IF(Q8&gt;S8,1,0)-Q8-U8)*24))</f>
        <v>5.9999999999999991</v>
      </c>
      <c r="Y8" s="218">
        <f>IF(W8="",K8,IF(OR(K8-W8=0,K8-W8&lt;0),"-",K8-W8))</f>
        <v>1.9999999999999991</v>
      </c>
    </row>
    <row r="9" spans="2:25" x14ac:dyDescent="0.4">
      <c r="B9" s="50"/>
      <c r="C9" s="222" t="s">
        <v>52</v>
      </c>
      <c r="D9" s="50" t="s">
        <v>16</v>
      </c>
      <c r="E9" s="223">
        <v>0.375</v>
      </c>
      <c r="F9" s="50" t="s">
        <v>17</v>
      </c>
      <c r="G9" s="223">
        <v>0.75</v>
      </c>
      <c r="H9" s="231" t="s">
        <v>46</v>
      </c>
      <c r="I9" s="223">
        <v>4.1666666666666664E-2</v>
      </c>
      <c r="J9" s="232" t="s">
        <v>2</v>
      </c>
      <c r="K9" s="218">
        <f t="shared" ref="K9:K21" si="2">IF(OR(E9="",G9=""),"",(G9+IF(E9&gt;G9,1,0)-E9-I9)*24)</f>
        <v>8</v>
      </c>
      <c r="M9" s="217">
        <f>'【記載例】（ユニット型）'!$Q$11</f>
        <v>0.375</v>
      </c>
      <c r="N9" s="113" t="s">
        <v>17</v>
      </c>
      <c r="O9" s="217">
        <f>'【記載例】（ユニット型）'!$U$11</f>
        <v>0.70833333333333337</v>
      </c>
      <c r="Q9" s="219">
        <f t="shared" si="0"/>
        <v>0.375</v>
      </c>
      <c r="R9" s="113" t="s">
        <v>17</v>
      </c>
      <c r="S9" s="219">
        <f t="shared" si="1"/>
        <v>0.70833333333333337</v>
      </c>
      <c r="T9" s="118" t="s">
        <v>46</v>
      </c>
      <c r="U9" s="223">
        <v>4.1666666666666664E-2</v>
      </c>
      <c r="V9" s="114" t="s">
        <v>2</v>
      </c>
      <c r="W9" s="218">
        <f t="shared" ref="W9:W21" si="3">IF(Q9="","",IF((S9+IF(Q9&gt;S9,1,0)-Q9-U9)*24=0,"",(S9+IF(Q9&gt;S9,1,0)-Q9-U9)*24))</f>
        <v>7</v>
      </c>
      <c r="Y9" s="218">
        <f t="shared" ref="Y9:Y21" si="4">IF(W9="",K9,IF(OR(K9-W9=0,K9-W9&lt;0),"-",K9-W9))</f>
        <v>1</v>
      </c>
    </row>
    <row r="10" spans="2:25" x14ac:dyDescent="0.4">
      <c r="B10" s="50"/>
      <c r="C10" s="222" t="s">
        <v>53</v>
      </c>
      <c r="D10" s="50" t="s">
        <v>16</v>
      </c>
      <c r="E10" s="223">
        <v>0.41666666666666669</v>
      </c>
      <c r="F10" s="50" t="s">
        <v>17</v>
      </c>
      <c r="G10" s="223">
        <v>0.79166666666666663</v>
      </c>
      <c r="H10" s="231" t="s">
        <v>46</v>
      </c>
      <c r="I10" s="223">
        <v>4.1666666666666699E-2</v>
      </c>
      <c r="J10" s="232" t="s">
        <v>2</v>
      </c>
      <c r="K10" s="218">
        <f t="shared" si="2"/>
        <v>7.9999999999999982</v>
      </c>
      <c r="M10" s="217">
        <f>'【記載例】（ユニット型）'!$Q$11</f>
        <v>0.375</v>
      </c>
      <c r="N10" s="113" t="s">
        <v>17</v>
      </c>
      <c r="O10" s="217">
        <f>'【記載例】（ユニット型）'!$U$11</f>
        <v>0.70833333333333337</v>
      </c>
      <c r="Q10" s="219">
        <f t="shared" si="0"/>
        <v>0.41666666666666669</v>
      </c>
      <c r="R10" s="113" t="s">
        <v>17</v>
      </c>
      <c r="S10" s="219">
        <f t="shared" si="1"/>
        <v>0.70833333333333337</v>
      </c>
      <c r="T10" s="118" t="s">
        <v>46</v>
      </c>
      <c r="U10" s="223">
        <v>4.1666666666666664E-2</v>
      </c>
      <c r="V10" s="114" t="s">
        <v>2</v>
      </c>
      <c r="W10" s="218">
        <f t="shared" si="3"/>
        <v>6</v>
      </c>
      <c r="Y10" s="218">
        <f t="shared" si="4"/>
        <v>1.9999999999999982</v>
      </c>
    </row>
    <row r="11" spans="2:25" x14ac:dyDescent="0.4">
      <c r="B11" s="50"/>
      <c r="C11" s="222" t="s">
        <v>54</v>
      </c>
      <c r="D11" s="50" t="s">
        <v>16</v>
      </c>
      <c r="E11" s="223">
        <v>0.5</v>
      </c>
      <c r="F11" s="50" t="s">
        <v>17</v>
      </c>
      <c r="G11" s="223">
        <v>0.875</v>
      </c>
      <c r="H11" s="231" t="s">
        <v>46</v>
      </c>
      <c r="I11" s="223">
        <v>4.1666666666666664E-2</v>
      </c>
      <c r="J11" s="232" t="s">
        <v>2</v>
      </c>
      <c r="K11" s="218">
        <f t="shared" si="2"/>
        <v>8</v>
      </c>
      <c r="M11" s="217">
        <f>'【記載例】（ユニット型）'!$Q$11</f>
        <v>0.375</v>
      </c>
      <c r="N11" s="113" t="s">
        <v>17</v>
      </c>
      <c r="O11" s="217">
        <f>'【記載例】（ユニット型）'!$U$11</f>
        <v>0.70833333333333337</v>
      </c>
      <c r="Q11" s="219">
        <f t="shared" si="0"/>
        <v>0.5</v>
      </c>
      <c r="R11" s="113" t="s">
        <v>17</v>
      </c>
      <c r="S11" s="219">
        <f t="shared" si="1"/>
        <v>0.70833333333333337</v>
      </c>
      <c r="T11" s="118" t="s">
        <v>46</v>
      </c>
      <c r="U11" s="223">
        <v>0</v>
      </c>
      <c r="V11" s="114" t="s">
        <v>2</v>
      </c>
      <c r="W11" s="218">
        <f t="shared" si="3"/>
        <v>5.0000000000000009</v>
      </c>
      <c r="Y11" s="218">
        <f t="shared" si="4"/>
        <v>2.9999999999999991</v>
      </c>
    </row>
    <row r="12" spans="2:25" x14ac:dyDescent="0.4">
      <c r="B12" s="50"/>
      <c r="C12" s="222" t="s">
        <v>55</v>
      </c>
      <c r="D12" s="50" t="s">
        <v>16</v>
      </c>
      <c r="E12" s="223">
        <v>0.375</v>
      </c>
      <c r="F12" s="50" t="s">
        <v>17</v>
      </c>
      <c r="G12" s="223">
        <v>0.54166666666666663</v>
      </c>
      <c r="H12" s="231" t="s">
        <v>46</v>
      </c>
      <c r="I12" s="223">
        <v>0</v>
      </c>
      <c r="J12" s="232" t="s">
        <v>2</v>
      </c>
      <c r="K12" s="218">
        <f t="shared" si="2"/>
        <v>3.9999999999999991</v>
      </c>
      <c r="M12" s="217">
        <f>'【記載例】（ユニット型）'!$Q$11</f>
        <v>0.375</v>
      </c>
      <c r="N12" s="113" t="s">
        <v>17</v>
      </c>
      <c r="O12" s="217">
        <f>'【記載例】（ユニット型）'!$U$11</f>
        <v>0.70833333333333337</v>
      </c>
      <c r="Q12" s="219">
        <f t="shared" si="0"/>
        <v>0.375</v>
      </c>
      <c r="R12" s="113" t="s">
        <v>17</v>
      </c>
      <c r="S12" s="219">
        <f t="shared" si="1"/>
        <v>0.54166666666666663</v>
      </c>
      <c r="T12" s="118" t="s">
        <v>46</v>
      </c>
      <c r="U12" s="223">
        <v>0</v>
      </c>
      <c r="V12" s="114" t="s">
        <v>2</v>
      </c>
      <c r="W12" s="218">
        <f t="shared" si="3"/>
        <v>3.9999999999999991</v>
      </c>
      <c r="Y12" s="218" t="str">
        <f t="shared" si="4"/>
        <v>-</v>
      </c>
    </row>
    <row r="13" spans="2:25" x14ac:dyDescent="0.4">
      <c r="B13" s="50"/>
      <c r="C13" s="222" t="s">
        <v>56</v>
      </c>
      <c r="D13" s="50" t="s">
        <v>16</v>
      </c>
      <c r="E13" s="223">
        <v>0.54166666666666663</v>
      </c>
      <c r="F13" s="50" t="s">
        <v>17</v>
      </c>
      <c r="G13" s="223">
        <v>0.75</v>
      </c>
      <c r="H13" s="231" t="s">
        <v>46</v>
      </c>
      <c r="I13" s="223">
        <v>4.1666666666666664E-2</v>
      </c>
      <c r="J13" s="232" t="s">
        <v>2</v>
      </c>
      <c r="K13" s="218">
        <f t="shared" si="2"/>
        <v>4.0000000000000009</v>
      </c>
      <c r="M13" s="217">
        <f>'【記載例】（ユニット型）'!$Q$11</f>
        <v>0.375</v>
      </c>
      <c r="N13" s="113" t="s">
        <v>17</v>
      </c>
      <c r="O13" s="217">
        <f>'【記載例】（ユニット型）'!$U$11</f>
        <v>0.70833333333333337</v>
      </c>
      <c r="Q13" s="219">
        <f t="shared" si="0"/>
        <v>0.54166666666666663</v>
      </c>
      <c r="R13" s="113" t="s">
        <v>17</v>
      </c>
      <c r="S13" s="219">
        <f t="shared" si="1"/>
        <v>0.70833333333333337</v>
      </c>
      <c r="T13" s="118" t="s">
        <v>46</v>
      </c>
      <c r="U13" s="223">
        <v>4.1666666666666664E-2</v>
      </c>
      <c r="V13" s="114" t="s">
        <v>2</v>
      </c>
      <c r="W13" s="218">
        <f t="shared" si="3"/>
        <v>3.0000000000000018</v>
      </c>
      <c r="Y13" s="218">
        <f t="shared" si="4"/>
        <v>0.99999999999999911</v>
      </c>
    </row>
    <row r="14" spans="2:25" x14ac:dyDescent="0.4">
      <c r="B14" s="50"/>
      <c r="C14" s="222" t="s">
        <v>57</v>
      </c>
      <c r="D14" s="50" t="s">
        <v>16</v>
      </c>
      <c r="E14" s="223">
        <v>0.58333333333333337</v>
      </c>
      <c r="F14" s="50" t="s">
        <v>17</v>
      </c>
      <c r="G14" s="223">
        <v>0.83333333333333337</v>
      </c>
      <c r="H14" s="231" t="s">
        <v>46</v>
      </c>
      <c r="I14" s="223">
        <v>0</v>
      </c>
      <c r="J14" s="232" t="s">
        <v>2</v>
      </c>
      <c r="K14" s="218">
        <f t="shared" si="2"/>
        <v>6</v>
      </c>
      <c r="M14" s="217">
        <f>'【記載例】（ユニット型）'!$Q$11</f>
        <v>0.375</v>
      </c>
      <c r="N14" s="113" t="s">
        <v>17</v>
      </c>
      <c r="O14" s="217">
        <f>'【記載例】（ユニット型）'!$U$11</f>
        <v>0.70833333333333337</v>
      </c>
      <c r="Q14" s="219">
        <f t="shared" si="0"/>
        <v>0.58333333333333337</v>
      </c>
      <c r="R14" s="113" t="s">
        <v>17</v>
      </c>
      <c r="S14" s="219">
        <f t="shared" si="1"/>
        <v>0.70833333333333337</v>
      </c>
      <c r="T14" s="118" t="s">
        <v>46</v>
      </c>
      <c r="U14" s="223">
        <v>0</v>
      </c>
      <c r="V14" s="114" t="s">
        <v>2</v>
      </c>
      <c r="W14" s="218">
        <f t="shared" si="3"/>
        <v>3</v>
      </c>
      <c r="Y14" s="218">
        <f t="shared" si="4"/>
        <v>3</v>
      </c>
    </row>
    <row r="15" spans="2:25" x14ac:dyDescent="0.4">
      <c r="B15" s="50"/>
      <c r="C15" s="222" t="s">
        <v>58</v>
      </c>
      <c r="D15" s="50" t="s">
        <v>16</v>
      </c>
      <c r="E15" s="223">
        <v>0.66666666666666663</v>
      </c>
      <c r="F15" s="50" t="s">
        <v>17</v>
      </c>
      <c r="G15" s="223">
        <v>0.375</v>
      </c>
      <c r="H15" s="231" t="s">
        <v>46</v>
      </c>
      <c r="I15" s="223">
        <v>8.3333333333333329E-2</v>
      </c>
      <c r="J15" s="232" t="s">
        <v>2</v>
      </c>
      <c r="K15" s="218">
        <f t="shared" si="2"/>
        <v>15</v>
      </c>
      <c r="M15" s="217">
        <f>'【記載例】（ユニット型）'!$Q$11</f>
        <v>0.375</v>
      </c>
      <c r="N15" s="113" t="s">
        <v>17</v>
      </c>
      <c r="O15" s="217">
        <f>'【記載例】（ユニット型）'!$U$11</f>
        <v>0.70833333333333337</v>
      </c>
      <c r="Q15" s="219">
        <f t="shared" si="0"/>
        <v>0.66666666666666663</v>
      </c>
      <c r="R15" s="113" t="s">
        <v>17</v>
      </c>
      <c r="S15" s="219">
        <f t="shared" si="1"/>
        <v>0.70833333333333337</v>
      </c>
      <c r="T15" s="118" t="s">
        <v>46</v>
      </c>
      <c r="U15" s="223">
        <v>0</v>
      </c>
      <c r="V15" s="114" t="s">
        <v>2</v>
      </c>
      <c r="W15" s="218">
        <f t="shared" si="3"/>
        <v>1.0000000000000018</v>
      </c>
      <c r="Y15" s="218">
        <f t="shared" si="4"/>
        <v>13.999999999999998</v>
      </c>
    </row>
    <row r="16" spans="2:25" x14ac:dyDescent="0.4">
      <c r="B16" s="50"/>
      <c r="C16" s="222" t="s">
        <v>59</v>
      </c>
      <c r="D16" s="50" t="s">
        <v>16</v>
      </c>
      <c r="E16" s="223">
        <v>0.25</v>
      </c>
      <c r="F16" s="50" t="s">
        <v>17</v>
      </c>
      <c r="G16" s="223">
        <v>0.5</v>
      </c>
      <c r="H16" s="231" t="s">
        <v>46</v>
      </c>
      <c r="I16" s="223">
        <v>0</v>
      </c>
      <c r="J16" s="232" t="s">
        <v>2</v>
      </c>
      <c r="K16" s="218">
        <f t="shared" si="2"/>
        <v>6</v>
      </c>
      <c r="M16" s="217">
        <f>'【記載例】（ユニット型）'!$Q$11</f>
        <v>0.375</v>
      </c>
      <c r="N16" s="113" t="s">
        <v>17</v>
      </c>
      <c r="O16" s="217">
        <f>'【記載例】（ユニット型）'!$U$11</f>
        <v>0.70833333333333337</v>
      </c>
      <c r="Q16" s="219">
        <f t="shared" si="0"/>
        <v>0.375</v>
      </c>
      <c r="R16" s="113" t="s">
        <v>17</v>
      </c>
      <c r="S16" s="219">
        <f t="shared" si="1"/>
        <v>0.5</v>
      </c>
      <c r="T16" s="118" t="s">
        <v>46</v>
      </c>
      <c r="U16" s="223">
        <v>0</v>
      </c>
      <c r="V16" s="114" t="s">
        <v>2</v>
      </c>
      <c r="W16" s="218">
        <f t="shared" si="3"/>
        <v>3</v>
      </c>
      <c r="Y16" s="218">
        <f t="shared" si="4"/>
        <v>3</v>
      </c>
    </row>
    <row r="17" spans="2:25" x14ac:dyDescent="0.4">
      <c r="B17" s="50"/>
      <c r="C17" s="222" t="s">
        <v>60</v>
      </c>
      <c r="D17" s="50" t="s">
        <v>16</v>
      </c>
      <c r="E17" s="223"/>
      <c r="F17" s="50" t="s">
        <v>17</v>
      </c>
      <c r="G17" s="223"/>
      <c r="H17" s="231" t="s">
        <v>46</v>
      </c>
      <c r="I17" s="223">
        <v>0</v>
      </c>
      <c r="J17" s="232" t="s">
        <v>2</v>
      </c>
      <c r="K17" s="218" t="str">
        <f t="shared" si="2"/>
        <v/>
      </c>
      <c r="M17" s="217">
        <f>'【記載例】（ユニット型）'!$Q$11</f>
        <v>0.375</v>
      </c>
      <c r="N17" s="113" t="s">
        <v>17</v>
      </c>
      <c r="O17" s="217">
        <f>'【記載例】（ユニット型）'!$U$11</f>
        <v>0.70833333333333337</v>
      </c>
      <c r="Q17" s="219" t="str">
        <f t="shared" si="0"/>
        <v/>
      </c>
      <c r="R17" s="113" t="s">
        <v>17</v>
      </c>
      <c r="S17" s="219" t="str">
        <f t="shared" si="1"/>
        <v/>
      </c>
      <c r="T17" s="118" t="s">
        <v>46</v>
      </c>
      <c r="U17" s="223">
        <v>0</v>
      </c>
      <c r="V17" s="114" t="s">
        <v>2</v>
      </c>
      <c r="W17" s="218" t="str">
        <f t="shared" si="3"/>
        <v/>
      </c>
      <c r="Y17" s="218" t="str">
        <f t="shared" si="4"/>
        <v/>
      </c>
    </row>
    <row r="18" spans="2:25" x14ac:dyDescent="0.4">
      <c r="B18" s="50"/>
      <c r="C18" s="222" t="s">
        <v>61</v>
      </c>
      <c r="D18" s="50" t="s">
        <v>16</v>
      </c>
      <c r="E18" s="223"/>
      <c r="F18" s="50" t="s">
        <v>17</v>
      </c>
      <c r="G18" s="223"/>
      <c r="H18" s="231" t="s">
        <v>46</v>
      </c>
      <c r="I18" s="223">
        <v>0</v>
      </c>
      <c r="J18" s="232" t="s">
        <v>2</v>
      </c>
      <c r="K18" s="218" t="str">
        <f t="shared" si="2"/>
        <v/>
      </c>
      <c r="M18" s="217">
        <f>'【記載例】（ユニット型）'!$Q$11</f>
        <v>0.375</v>
      </c>
      <c r="N18" s="113" t="s">
        <v>17</v>
      </c>
      <c r="O18" s="217">
        <f>'【記載例】（ユニット型）'!$U$11</f>
        <v>0.70833333333333337</v>
      </c>
      <c r="Q18" s="219" t="str">
        <f t="shared" si="0"/>
        <v/>
      </c>
      <c r="R18" s="113" t="s">
        <v>17</v>
      </c>
      <c r="S18" s="219" t="str">
        <f t="shared" si="1"/>
        <v/>
      </c>
      <c r="T18" s="118" t="s">
        <v>46</v>
      </c>
      <c r="U18" s="223">
        <v>0</v>
      </c>
      <c r="V18" s="114" t="s">
        <v>2</v>
      </c>
      <c r="W18" s="218" t="str">
        <f t="shared" si="3"/>
        <v/>
      </c>
      <c r="Y18" s="218" t="str">
        <f t="shared" si="4"/>
        <v/>
      </c>
    </row>
    <row r="19" spans="2:25" x14ac:dyDescent="0.4">
      <c r="B19" s="50"/>
      <c r="C19" s="222" t="s">
        <v>62</v>
      </c>
      <c r="D19" s="50" t="s">
        <v>16</v>
      </c>
      <c r="E19" s="223"/>
      <c r="F19" s="50" t="s">
        <v>17</v>
      </c>
      <c r="G19" s="223"/>
      <c r="H19" s="231" t="s">
        <v>46</v>
      </c>
      <c r="I19" s="223">
        <v>0</v>
      </c>
      <c r="J19" s="232" t="s">
        <v>2</v>
      </c>
      <c r="K19" s="218" t="str">
        <f t="shared" si="2"/>
        <v/>
      </c>
      <c r="M19" s="217">
        <f>'【記載例】（ユニット型）'!$Q$11</f>
        <v>0.375</v>
      </c>
      <c r="N19" s="113" t="s">
        <v>17</v>
      </c>
      <c r="O19" s="217">
        <f>'【記載例】（ユニット型）'!$U$11</f>
        <v>0.70833333333333337</v>
      </c>
      <c r="Q19" s="219" t="str">
        <f t="shared" si="0"/>
        <v/>
      </c>
      <c r="R19" s="113" t="s">
        <v>17</v>
      </c>
      <c r="S19" s="219" t="str">
        <f t="shared" si="1"/>
        <v/>
      </c>
      <c r="T19" s="118" t="s">
        <v>46</v>
      </c>
      <c r="U19" s="223">
        <v>0</v>
      </c>
      <c r="V19" s="114" t="s">
        <v>2</v>
      </c>
      <c r="W19" s="218" t="str">
        <f t="shared" si="3"/>
        <v/>
      </c>
      <c r="Y19" s="218" t="str">
        <f t="shared" si="4"/>
        <v/>
      </c>
    </row>
    <row r="20" spans="2:25" x14ac:dyDescent="0.4">
      <c r="B20" s="50"/>
      <c r="C20" s="222" t="s">
        <v>63</v>
      </c>
      <c r="D20" s="50" t="s">
        <v>16</v>
      </c>
      <c r="E20" s="223"/>
      <c r="F20" s="50" t="s">
        <v>17</v>
      </c>
      <c r="G20" s="223"/>
      <c r="H20" s="231" t="s">
        <v>46</v>
      </c>
      <c r="I20" s="223">
        <v>0</v>
      </c>
      <c r="J20" s="232" t="s">
        <v>2</v>
      </c>
      <c r="K20" s="218" t="str">
        <f t="shared" si="2"/>
        <v/>
      </c>
      <c r="M20" s="217">
        <f>'【記載例】（ユニット型）'!$Q$11</f>
        <v>0.375</v>
      </c>
      <c r="N20" s="113" t="s">
        <v>17</v>
      </c>
      <c r="O20" s="217">
        <f>'【記載例】（ユニット型）'!$U$11</f>
        <v>0.70833333333333337</v>
      </c>
      <c r="Q20" s="219" t="str">
        <f t="shared" si="0"/>
        <v/>
      </c>
      <c r="R20" s="113" t="s">
        <v>17</v>
      </c>
      <c r="S20" s="219" t="str">
        <f t="shared" si="1"/>
        <v/>
      </c>
      <c r="T20" s="118" t="s">
        <v>46</v>
      </c>
      <c r="U20" s="223">
        <v>0</v>
      </c>
      <c r="V20" s="114" t="s">
        <v>2</v>
      </c>
      <c r="W20" s="218" t="str">
        <f t="shared" si="3"/>
        <v/>
      </c>
      <c r="Y20" s="218" t="str">
        <f t="shared" si="4"/>
        <v/>
      </c>
    </row>
    <row r="21" spans="2:25" x14ac:dyDescent="0.4">
      <c r="B21" s="50"/>
      <c r="C21" s="222" t="s">
        <v>64</v>
      </c>
      <c r="D21" s="50" t="s">
        <v>16</v>
      </c>
      <c r="E21" s="223"/>
      <c r="F21" s="50" t="s">
        <v>17</v>
      </c>
      <c r="G21" s="223"/>
      <c r="H21" s="231" t="s">
        <v>46</v>
      </c>
      <c r="I21" s="223">
        <v>0</v>
      </c>
      <c r="J21" s="232" t="s">
        <v>2</v>
      </c>
      <c r="K21" s="218" t="str">
        <f t="shared" si="2"/>
        <v/>
      </c>
      <c r="M21" s="217">
        <f>'【記載例】（ユニット型）'!$Q$11</f>
        <v>0.375</v>
      </c>
      <c r="N21" s="113" t="s">
        <v>17</v>
      </c>
      <c r="O21" s="217">
        <f>'【記載例】（ユニット型）'!$U$11</f>
        <v>0.70833333333333337</v>
      </c>
      <c r="Q21" s="219" t="str">
        <f t="shared" si="0"/>
        <v/>
      </c>
      <c r="R21" s="113" t="s">
        <v>17</v>
      </c>
      <c r="S21" s="219" t="str">
        <f t="shared" si="1"/>
        <v/>
      </c>
      <c r="T21" s="118" t="s">
        <v>46</v>
      </c>
      <c r="U21" s="223">
        <v>0</v>
      </c>
      <c r="V21" s="114" t="s">
        <v>2</v>
      </c>
      <c r="W21" s="218" t="str">
        <f t="shared" si="3"/>
        <v/>
      </c>
      <c r="Y21" s="218" t="str">
        <f t="shared" si="4"/>
        <v/>
      </c>
    </row>
    <row r="22" spans="2:25" x14ac:dyDescent="0.4">
      <c r="B22" s="50"/>
      <c r="C22" s="222" t="s">
        <v>65</v>
      </c>
      <c r="D22" s="50" t="s">
        <v>16</v>
      </c>
      <c r="E22" s="220">
        <v>0.66666666666666663</v>
      </c>
      <c r="F22" s="50" t="s">
        <v>17</v>
      </c>
      <c r="G22" s="220">
        <v>0.41666666666666669</v>
      </c>
      <c r="H22" s="231" t="s">
        <v>46</v>
      </c>
      <c r="I22" s="220">
        <v>8.3333333333333329E-2</v>
      </c>
      <c r="J22" s="232" t="s">
        <v>2</v>
      </c>
      <c r="K22" s="222">
        <v>16</v>
      </c>
      <c r="M22" s="221"/>
      <c r="N22" s="50" t="s">
        <v>17</v>
      </c>
      <c r="O22" s="221"/>
      <c r="P22" s="232"/>
      <c r="Q22" s="221"/>
      <c r="R22" s="50" t="s">
        <v>17</v>
      </c>
      <c r="S22" s="221"/>
      <c r="T22" s="231" t="s">
        <v>46</v>
      </c>
      <c r="U22" s="220">
        <v>8.3333333333333329E-2</v>
      </c>
      <c r="V22" s="232" t="s">
        <v>2</v>
      </c>
      <c r="W22" s="224">
        <v>2</v>
      </c>
      <c r="X22" s="232"/>
      <c r="Y22" s="224">
        <v>14</v>
      </c>
    </row>
    <row r="23" spans="2:25" x14ac:dyDescent="0.4">
      <c r="B23" s="50"/>
      <c r="C23" s="222" t="s">
        <v>66</v>
      </c>
      <c r="D23" s="50" t="s">
        <v>16</v>
      </c>
      <c r="E23" s="220"/>
      <c r="F23" s="50" t="s">
        <v>17</v>
      </c>
      <c r="G23" s="220"/>
      <c r="H23" s="231" t="s">
        <v>46</v>
      </c>
      <c r="I23" s="220"/>
      <c r="J23" s="232" t="s">
        <v>2</v>
      </c>
      <c r="K23" s="222">
        <v>2</v>
      </c>
      <c r="M23" s="221"/>
      <c r="N23" s="50" t="s">
        <v>17</v>
      </c>
      <c r="O23" s="221"/>
      <c r="P23" s="232"/>
      <c r="Q23" s="221"/>
      <c r="R23" s="50" t="s">
        <v>17</v>
      </c>
      <c r="S23" s="221"/>
      <c r="T23" s="231" t="s">
        <v>46</v>
      </c>
      <c r="U23" s="220"/>
      <c r="V23" s="232" t="s">
        <v>2</v>
      </c>
      <c r="W23" s="224">
        <v>2</v>
      </c>
      <c r="X23" s="232"/>
      <c r="Y23" s="224"/>
    </row>
    <row r="24" spans="2:25" x14ac:dyDescent="0.4">
      <c r="B24" s="50"/>
      <c r="C24" s="222" t="s">
        <v>67</v>
      </c>
      <c r="D24" s="50" t="s">
        <v>16</v>
      </c>
      <c r="E24" s="220"/>
      <c r="F24" s="50" t="s">
        <v>17</v>
      </c>
      <c r="G24" s="220"/>
      <c r="H24" s="231" t="s">
        <v>46</v>
      </c>
      <c r="I24" s="220"/>
      <c r="J24" s="232" t="s">
        <v>2</v>
      </c>
      <c r="K24" s="222">
        <v>3</v>
      </c>
      <c r="M24" s="221"/>
      <c r="N24" s="50" t="s">
        <v>17</v>
      </c>
      <c r="O24" s="221"/>
      <c r="P24" s="232"/>
      <c r="Q24" s="221"/>
      <c r="R24" s="50" t="s">
        <v>17</v>
      </c>
      <c r="S24" s="221"/>
      <c r="T24" s="231" t="s">
        <v>46</v>
      </c>
      <c r="U24" s="220"/>
      <c r="V24" s="232" t="s">
        <v>2</v>
      </c>
      <c r="W24" s="224">
        <v>3</v>
      </c>
      <c r="X24" s="232"/>
      <c r="Y24" s="224"/>
    </row>
    <row r="25" spans="2:25" x14ac:dyDescent="0.4">
      <c r="B25" s="50"/>
      <c r="C25" s="222" t="s">
        <v>68</v>
      </c>
      <c r="D25" s="50" t="s">
        <v>16</v>
      </c>
      <c r="E25" s="220"/>
      <c r="F25" s="50" t="s">
        <v>17</v>
      </c>
      <c r="G25" s="220"/>
      <c r="H25" s="231" t="s">
        <v>46</v>
      </c>
      <c r="I25" s="220"/>
      <c r="J25" s="232" t="s">
        <v>2</v>
      </c>
      <c r="K25" s="222">
        <v>4</v>
      </c>
      <c r="M25" s="221"/>
      <c r="N25" s="50" t="s">
        <v>17</v>
      </c>
      <c r="O25" s="221"/>
      <c r="P25" s="232"/>
      <c r="Q25" s="221"/>
      <c r="R25" s="50" t="s">
        <v>17</v>
      </c>
      <c r="S25" s="221"/>
      <c r="T25" s="231" t="s">
        <v>46</v>
      </c>
      <c r="U25" s="220"/>
      <c r="V25" s="232" t="s">
        <v>2</v>
      </c>
      <c r="W25" s="224">
        <v>4</v>
      </c>
      <c r="X25" s="232"/>
      <c r="Y25" s="224"/>
    </row>
    <row r="26" spans="2:25" x14ac:dyDescent="0.4">
      <c r="B26" s="50"/>
      <c r="C26" s="222" t="s">
        <v>69</v>
      </c>
      <c r="D26" s="50" t="s">
        <v>16</v>
      </c>
      <c r="E26" s="220"/>
      <c r="F26" s="50" t="s">
        <v>17</v>
      </c>
      <c r="G26" s="220"/>
      <c r="H26" s="231" t="s">
        <v>46</v>
      </c>
      <c r="I26" s="220"/>
      <c r="J26" s="232" t="s">
        <v>2</v>
      </c>
      <c r="K26" s="222">
        <v>5</v>
      </c>
      <c r="M26" s="221"/>
      <c r="N26" s="50" t="s">
        <v>17</v>
      </c>
      <c r="O26" s="221"/>
      <c r="P26" s="232"/>
      <c r="Q26" s="221"/>
      <c r="R26" s="50" t="s">
        <v>17</v>
      </c>
      <c r="S26" s="221"/>
      <c r="T26" s="231" t="s">
        <v>46</v>
      </c>
      <c r="U26" s="220"/>
      <c r="V26" s="232" t="s">
        <v>2</v>
      </c>
      <c r="W26" s="224">
        <v>5</v>
      </c>
      <c r="X26" s="232"/>
      <c r="Y26" s="224"/>
    </row>
    <row r="27" spans="2:25" x14ac:dyDescent="0.4">
      <c r="B27" s="50"/>
      <c r="C27" s="222" t="s">
        <v>70</v>
      </c>
      <c r="D27" s="50" t="s">
        <v>16</v>
      </c>
      <c r="E27" s="220"/>
      <c r="F27" s="50" t="s">
        <v>17</v>
      </c>
      <c r="G27" s="220"/>
      <c r="H27" s="231" t="s">
        <v>46</v>
      </c>
      <c r="I27" s="220"/>
      <c r="J27" s="232" t="s">
        <v>2</v>
      </c>
      <c r="K27" s="222">
        <v>6</v>
      </c>
      <c r="M27" s="221"/>
      <c r="N27" s="50" t="s">
        <v>17</v>
      </c>
      <c r="O27" s="221"/>
      <c r="P27" s="232"/>
      <c r="Q27" s="221"/>
      <c r="R27" s="50" t="s">
        <v>17</v>
      </c>
      <c r="S27" s="221"/>
      <c r="T27" s="231" t="s">
        <v>46</v>
      </c>
      <c r="U27" s="220"/>
      <c r="V27" s="232" t="s">
        <v>2</v>
      </c>
      <c r="W27" s="224">
        <v>6</v>
      </c>
      <c r="X27" s="232"/>
      <c r="Y27" s="224"/>
    </row>
    <row r="28" spans="2:25" x14ac:dyDescent="0.4">
      <c r="B28" s="50"/>
      <c r="C28" s="222" t="s">
        <v>71</v>
      </c>
      <c r="D28" s="50" t="s">
        <v>16</v>
      </c>
      <c r="E28" s="220"/>
      <c r="F28" s="50" t="s">
        <v>17</v>
      </c>
      <c r="G28" s="220"/>
      <c r="H28" s="231" t="s">
        <v>46</v>
      </c>
      <c r="I28" s="220"/>
      <c r="J28" s="232" t="s">
        <v>2</v>
      </c>
      <c r="K28" s="222">
        <v>7</v>
      </c>
      <c r="M28" s="221"/>
      <c r="N28" s="50" t="s">
        <v>17</v>
      </c>
      <c r="O28" s="221"/>
      <c r="P28" s="232"/>
      <c r="Q28" s="221"/>
      <c r="R28" s="50" t="s">
        <v>17</v>
      </c>
      <c r="S28" s="221"/>
      <c r="T28" s="231" t="s">
        <v>46</v>
      </c>
      <c r="U28" s="220"/>
      <c r="V28" s="232" t="s">
        <v>2</v>
      </c>
      <c r="W28" s="224">
        <v>7</v>
      </c>
      <c r="X28" s="232"/>
      <c r="Y28" s="224"/>
    </row>
    <row r="29" spans="2:25" x14ac:dyDescent="0.4">
      <c r="B29" s="50"/>
      <c r="C29" s="222" t="s">
        <v>72</v>
      </c>
      <c r="D29" s="50" t="s">
        <v>16</v>
      </c>
      <c r="E29" s="220"/>
      <c r="F29" s="50" t="s">
        <v>17</v>
      </c>
      <c r="G29" s="220"/>
      <c r="H29" s="231" t="s">
        <v>46</v>
      </c>
      <c r="I29" s="220"/>
      <c r="J29" s="232" t="s">
        <v>2</v>
      </c>
      <c r="K29" s="222">
        <v>8</v>
      </c>
      <c r="M29" s="221"/>
      <c r="N29" s="50" t="s">
        <v>17</v>
      </c>
      <c r="O29" s="221"/>
      <c r="P29" s="232"/>
      <c r="Q29" s="221"/>
      <c r="R29" s="50" t="s">
        <v>17</v>
      </c>
      <c r="S29" s="221"/>
      <c r="T29" s="231" t="s">
        <v>46</v>
      </c>
      <c r="U29" s="220"/>
      <c r="V29" s="232" t="s">
        <v>2</v>
      </c>
      <c r="W29" s="224">
        <v>8</v>
      </c>
      <c r="X29" s="232"/>
      <c r="Y29" s="224"/>
    </row>
    <row r="30" spans="2:25" x14ac:dyDescent="0.4">
      <c r="B30" s="50"/>
      <c r="C30" s="222" t="s">
        <v>73</v>
      </c>
      <c r="D30" s="50" t="s">
        <v>16</v>
      </c>
      <c r="E30" s="220"/>
      <c r="F30" s="50" t="s">
        <v>17</v>
      </c>
      <c r="G30" s="220"/>
      <c r="H30" s="231" t="s">
        <v>46</v>
      </c>
      <c r="I30" s="220"/>
      <c r="J30" s="232" t="s">
        <v>2</v>
      </c>
      <c r="K30" s="222">
        <v>1</v>
      </c>
      <c r="M30" s="221"/>
      <c r="N30" s="50" t="s">
        <v>17</v>
      </c>
      <c r="O30" s="221"/>
      <c r="P30" s="232"/>
      <c r="Q30" s="221"/>
      <c r="R30" s="50" t="s">
        <v>17</v>
      </c>
      <c r="S30" s="221"/>
      <c r="T30" s="231" t="s">
        <v>46</v>
      </c>
      <c r="U30" s="220"/>
      <c r="V30" s="232" t="s">
        <v>2</v>
      </c>
      <c r="W30" s="224"/>
      <c r="X30" s="232"/>
      <c r="Y30" s="224">
        <v>1</v>
      </c>
    </row>
    <row r="31" spans="2:25" x14ac:dyDescent="0.4">
      <c r="B31" s="50"/>
      <c r="C31" s="222" t="s">
        <v>74</v>
      </c>
      <c r="D31" s="50" t="s">
        <v>16</v>
      </c>
      <c r="E31" s="220"/>
      <c r="F31" s="50" t="s">
        <v>17</v>
      </c>
      <c r="G31" s="220"/>
      <c r="H31" s="231" t="s">
        <v>46</v>
      </c>
      <c r="I31" s="220"/>
      <c r="J31" s="232" t="s">
        <v>2</v>
      </c>
      <c r="K31" s="222">
        <v>2</v>
      </c>
      <c r="M31" s="221"/>
      <c r="N31" s="50" t="s">
        <v>17</v>
      </c>
      <c r="O31" s="221"/>
      <c r="P31" s="232"/>
      <c r="Q31" s="221"/>
      <c r="R31" s="50" t="s">
        <v>17</v>
      </c>
      <c r="S31" s="221"/>
      <c r="T31" s="231" t="s">
        <v>46</v>
      </c>
      <c r="U31" s="220"/>
      <c r="V31" s="232" t="s">
        <v>2</v>
      </c>
      <c r="W31" s="224"/>
      <c r="X31" s="232"/>
      <c r="Y31" s="224">
        <v>2</v>
      </c>
    </row>
    <row r="32" spans="2:25" x14ac:dyDescent="0.4">
      <c r="B32" s="50"/>
      <c r="C32" s="222" t="s">
        <v>75</v>
      </c>
      <c r="D32" s="50" t="s">
        <v>16</v>
      </c>
      <c r="E32" s="220"/>
      <c r="F32" s="50" t="s">
        <v>17</v>
      </c>
      <c r="G32" s="220"/>
      <c r="H32" s="231" t="s">
        <v>46</v>
      </c>
      <c r="I32" s="220"/>
      <c r="J32" s="232" t="s">
        <v>2</v>
      </c>
      <c r="K32" s="222">
        <v>3</v>
      </c>
      <c r="M32" s="221"/>
      <c r="N32" s="50" t="s">
        <v>17</v>
      </c>
      <c r="O32" s="221"/>
      <c r="P32" s="232"/>
      <c r="Q32" s="221"/>
      <c r="R32" s="50" t="s">
        <v>17</v>
      </c>
      <c r="S32" s="221"/>
      <c r="T32" s="231" t="s">
        <v>46</v>
      </c>
      <c r="U32" s="220"/>
      <c r="V32" s="232" t="s">
        <v>2</v>
      </c>
      <c r="W32" s="224"/>
      <c r="X32" s="232"/>
      <c r="Y32" s="224">
        <v>3</v>
      </c>
    </row>
    <row r="33" spans="2:27" x14ac:dyDescent="0.4">
      <c r="B33" s="50"/>
      <c r="C33" s="222" t="s">
        <v>76</v>
      </c>
      <c r="D33" s="50" t="s">
        <v>16</v>
      </c>
      <c r="E33" s="220"/>
      <c r="F33" s="50" t="s">
        <v>17</v>
      </c>
      <c r="G33" s="220"/>
      <c r="H33" s="231" t="s">
        <v>46</v>
      </c>
      <c r="I33" s="220"/>
      <c r="J33" s="232" t="s">
        <v>2</v>
      </c>
      <c r="K33" s="222">
        <v>4</v>
      </c>
      <c r="M33" s="221"/>
      <c r="N33" s="50" t="s">
        <v>17</v>
      </c>
      <c r="O33" s="221"/>
      <c r="P33" s="232"/>
      <c r="Q33" s="221"/>
      <c r="R33" s="50" t="s">
        <v>17</v>
      </c>
      <c r="S33" s="221"/>
      <c r="T33" s="231" t="s">
        <v>46</v>
      </c>
      <c r="U33" s="220"/>
      <c r="V33" s="232" t="s">
        <v>2</v>
      </c>
      <c r="W33" s="224"/>
      <c r="X33" s="232"/>
      <c r="Y33" s="224">
        <v>4</v>
      </c>
    </row>
    <row r="34" spans="2:27" x14ac:dyDescent="0.4">
      <c r="B34" s="50"/>
      <c r="C34" s="222" t="s">
        <v>78</v>
      </c>
      <c r="D34" s="50" t="s">
        <v>16</v>
      </c>
      <c r="E34" s="220"/>
      <c r="F34" s="50" t="s">
        <v>17</v>
      </c>
      <c r="G34" s="220"/>
      <c r="H34" s="231" t="s">
        <v>46</v>
      </c>
      <c r="I34" s="220"/>
      <c r="J34" s="232" t="s">
        <v>2</v>
      </c>
      <c r="K34" s="222">
        <v>5</v>
      </c>
      <c r="M34" s="221"/>
      <c r="N34" s="50" t="s">
        <v>17</v>
      </c>
      <c r="O34" s="221"/>
      <c r="P34" s="232"/>
      <c r="Q34" s="221"/>
      <c r="R34" s="50" t="s">
        <v>17</v>
      </c>
      <c r="S34" s="221"/>
      <c r="T34" s="231" t="s">
        <v>46</v>
      </c>
      <c r="U34" s="220"/>
      <c r="V34" s="232" t="s">
        <v>2</v>
      </c>
      <c r="W34" s="224"/>
      <c r="X34" s="232"/>
      <c r="Y34" s="224">
        <v>5</v>
      </c>
    </row>
    <row r="35" spans="2:27" x14ac:dyDescent="0.4">
      <c r="B35" s="50"/>
      <c r="C35" s="222" t="s">
        <v>79</v>
      </c>
      <c r="D35" s="50" t="s">
        <v>16</v>
      </c>
      <c r="E35" s="220"/>
      <c r="F35" s="50" t="s">
        <v>17</v>
      </c>
      <c r="G35" s="220"/>
      <c r="H35" s="231" t="s">
        <v>46</v>
      </c>
      <c r="I35" s="220"/>
      <c r="J35" s="232" t="s">
        <v>2</v>
      </c>
      <c r="K35" s="222">
        <v>6</v>
      </c>
      <c r="M35" s="221"/>
      <c r="N35" s="50" t="s">
        <v>17</v>
      </c>
      <c r="O35" s="221"/>
      <c r="P35" s="232"/>
      <c r="Q35" s="221"/>
      <c r="R35" s="50" t="s">
        <v>17</v>
      </c>
      <c r="S35" s="221"/>
      <c r="T35" s="231" t="s">
        <v>46</v>
      </c>
      <c r="U35" s="220"/>
      <c r="V35" s="232" t="s">
        <v>2</v>
      </c>
      <c r="W35" s="224"/>
      <c r="X35" s="232"/>
      <c r="Y35" s="224">
        <v>6</v>
      </c>
    </row>
    <row r="36" spans="2:27" x14ac:dyDescent="0.4">
      <c r="B36" s="50"/>
      <c r="C36" s="222" t="s">
        <v>80</v>
      </c>
      <c r="D36" s="50" t="s">
        <v>16</v>
      </c>
      <c r="E36" s="220"/>
      <c r="F36" s="50" t="s">
        <v>17</v>
      </c>
      <c r="G36" s="220"/>
      <c r="H36" s="231" t="s">
        <v>46</v>
      </c>
      <c r="I36" s="220"/>
      <c r="J36" s="232" t="s">
        <v>2</v>
      </c>
      <c r="K36" s="222">
        <v>7</v>
      </c>
      <c r="M36" s="221"/>
      <c r="N36" s="50" t="s">
        <v>17</v>
      </c>
      <c r="O36" s="221"/>
      <c r="P36" s="232"/>
      <c r="Q36" s="221"/>
      <c r="R36" s="50" t="s">
        <v>17</v>
      </c>
      <c r="S36" s="221"/>
      <c r="T36" s="231" t="s">
        <v>46</v>
      </c>
      <c r="U36" s="220"/>
      <c r="V36" s="232" t="s">
        <v>2</v>
      </c>
      <c r="W36" s="224"/>
      <c r="X36" s="232"/>
      <c r="Y36" s="224">
        <v>7</v>
      </c>
    </row>
    <row r="37" spans="2:27" x14ac:dyDescent="0.4">
      <c r="B37" s="50"/>
      <c r="C37" s="222" t="s">
        <v>81</v>
      </c>
      <c r="D37" s="50" t="s">
        <v>16</v>
      </c>
      <c r="E37" s="220"/>
      <c r="F37" s="50" t="s">
        <v>17</v>
      </c>
      <c r="G37" s="220"/>
      <c r="H37" s="231" t="s">
        <v>46</v>
      </c>
      <c r="I37" s="220"/>
      <c r="J37" s="232" t="s">
        <v>2</v>
      </c>
      <c r="K37" s="222">
        <v>8</v>
      </c>
      <c r="M37" s="221"/>
      <c r="N37" s="50" t="s">
        <v>17</v>
      </c>
      <c r="O37" s="221"/>
      <c r="P37" s="232"/>
      <c r="Q37" s="221"/>
      <c r="R37" s="50" t="s">
        <v>17</v>
      </c>
      <c r="S37" s="221"/>
      <c r="T37" s="231" t="s">
        <v>46</v>
      </c>
      <c r="U37" s="220"/>
      <c r="V37" s="232" t="s">
        <v>2</v>
      </c>
      <c r="W37" s="224"/>
      <c r="X37" s="232"/>
      <c r="Y37" s="224">
        <v>8</v>
      </c>
    </row>
    <row r="38" spans="2:27" x14ac:dyDescent="0.4">
      <c r="B38" s="50"/>
      <c r="C38" s="222" t="s">
        <v>82</v>
      </c>
      <c r="D38" s="50" t="s">
        <v>16</v>
      </c>
      <c r="E38" s="223"/>
      <c r="F38" s="50" t="s">
        <v>17</v>
      </c>
      <c r="G38" s="223"/>
      <c r="H38" s="231" t="s">
        <v>46</v>
      </c>
      <c r="I38" s="223">
        <v>0</v>
      </c>
      <c r="J38" s="232" t="s">
        <v>2</v>
      </c>
      <c r="K38" s="218" t="str">
        <f t="shared" ref="K38:K45" si="5">IF(OR(E38="",G38=""),"",(G38+IF(E38&gt;G38,1,0)-E38-I38)*24)</f>
        <v/>
      </c>
      <c r="M38" s="217">
        <f>'【記載例】（ユニット型）'!$Q$11</f>
        <v>0.375</v>
      </c>
      <c r="N38" s="113" t="s">
        <v>17</v>
      </c>
      <c r="O38" s="217">
        <f>'【記載例】（ユニット型）'!$U$11</f>
        <v>0.70833333333333337</v>
      </c>
      <c r="Q38" s="219" t="str">
        <f t="shared" ref="Q38:Q47" si="6">IF(E38="","",IF(E38&lt;M38,M38,IF(E38&gt;=O38,"",E38)))</f>
        <v/>
      </c>
      <c r="R38" s="113" t="s">
        <v>17</v>
      </c>
      <c r="S38" s="219" t="str">
        <f t="shared" ref="S38:S47" si="7">IF(G38="","",IF(G38&gt;E38,IF(G38&lt;O38,G38,O38),O38))</f>
        <v/>
      </c>
      <c r="T38" s="118" t="s">
        <v>46</v>
      </c>
      <c r="U38" s="223">
        <f>I38</f>
        <v>0</v>
      </c>
      <c r="V38" s="114" t="s">
        <v>2</v>
      </c>
      <c r="W38" s="218" t="str">
        <f t="shared" ref="W38:W45" si="8">IF(Q38="","",IF((S38+IF(Q38&gt;S38,1,0)-Q38-U38)*24=0,"",(S38+IF(Q38&gt;S38,1,0)-Q38-U38)*24))</f>
        <v/>
      </c>
      <c r="Y38" s="218" t="str">
        <f t="shared" ref="Y38:Y47" si="9">IF(W38="",K38,IF(OR(K38-W38=0,K38-W38&lt;0),"-",K38-W38))</f>
        <v/>
      </c>
    </row>
    <row r="39" spans="2:27" x14ac:dyDescent="0.4">
      <c r="B39" s="50"/>
      <c r="C39" s="222" t="s">
        <v>83</v>
      </c>
      <c r="D39" s="50" t="s">
        <v>16</v>
      </c>
      <c r="E39" s="223"/>
      <c r="F39" s="50" t="s">
        <v>17</v>
      </c>
      <c r="G39" s="223"/>
      <c r="H39" s="231" t="s">
        <v>46</v>
      </c>
      <c r="I39" s="223">
        <v>0</v>
      </c>
      <c r="J39" s="232" t="s">
        <v>2</v>
      </c>
      <c r="K39" s="218" t="str">
        <f t="shared" si="5"/>
        <v/>
      </c>
      <c r="M39" s="217">
        <f>'【記載例】（ユニット型）'!$Q$11</f>
        <v>0.375</v>
      </c>
      <c r="N39" s="113" t="s">
        <v>17</v>
      </c>
      <c r="O39" s="217">
        <f>'【記載例】（ユニット型）'!$U$11</f>
        <v>0.70833333333333337</v>
      </c>
      <c r="Q39" s="219" t="str">
        <f t="shared" si="6"/>
        <v/>
      </c>
      <c r="R39" s="113" t="s">
        <v>17</v>
      </c>
      <c r="S39" s="219" t="str">
        <f t="shared" si="7"/>
        <v/>
      </c>
      <c r="T39" s="118" t="s">
        <v>46</v>
      </c>
      <c r="U39" s="223">
        <f t="shared" ref="U39:U47" si="10">I39</f>
        <v>0</v>
      </c>
      <c r="V39" s="114" t="s">
        <v>2</v>
      </c>
      <c r="W39" s="218" t="str">
        <f t="shared" si="8"/>
        <v/>
      </c>
      <c r="Y39" s="218" t="str">
        <f t="shared" si="9"/>
        <v/>
      </c>
    </row>
    <row r="40" spans="2:27" x14ac:dyDescent="0.4">
      <c r="B40" s="50"/>
      <c r="C40" s="222" t="s">
        <v>110</v>
      </c>
      <c r="D40" s="50" t="s">
        <v>16</v>
      </c>
      <c r="E40" s="223"/>
      <c r="F40" s="50" t="s">
        <v>17</v>
      </c>
      <c r="G40" s="223"/>
      <c r="H40" s="231" t="s">
        <v>46</v>
      </c>
      <c r="I40" s="223">
        <v>0</v>
      </c>
      <c r="J40" s="232" t="s">
        <v>2</v>
      </c>
      <c r="K40" s="218" t="str">
        <f t="shared" si="5"/>
        <v/>
      </c>
      <c r="M40" s="217">
        <f>'【記載例】（ユニット型）'!$Q$11</f>
        <v>0.375</v>
      </c>
      <c r="N40" s="113" t="s">
        <v>17</v>
      </c>
      <c r="O40" s="217">
        <f>'【記載例】（ユニット型）'!$U$11</f>
        <v>0.70833333333333337</v>
      </c>
      <c r="Q40" s="219" t="str">
        <f t="shared" si="6"/>
        <v/>
      </c>
      <c r="R40" s="113" t="s">
        <v>17</v>
      </c>
      <c r="S40" s="219" t="str">
        <f t="shared" si="7"/>
        <v/>
      </c>
      <c r="T40" s="118" t="s">
        <v>46</v>
      </c>
      <c r="U40" s="223">
        <f t="shared" si="10"/>
        <v>0</v>
      </c>
      <c r="V40" s="114" t="s">
        <v>2</v>
      </c>
      <c r="W40" s="218" t="str">
        <f t="shared" si="8"/>
        <v/>
      </c>
      <c r="Y40" s="218" t="str">
        <f t="shared" si="9"/>
        <v/>
      </c>
    </row>
    <row r="41" spans="2:27" x14ac:dyDescent="0.4">
      <c r="B41" s="50"/>
      <c r="C41" s="222" t="s">
        <v>276</v>
      </c>
      <c r="D41" s="50" t="s">
        <v>16</v>
      </c>
      <c r="E41" s="223"/>
      <c r="F41" s="50" t="s">
        <v>17</v>
      </c>
      <c r="G41" s="223"/>
      <c r="H41" s="231" t="s">
        <v>46</v>
      </c>
      <c r="I41" s="223">
        <v>0</v>
      </c>
      <c r="J41" s="232" t="s">
        <v>2</v>
      </c>
      <c r="K41" s="218" t="str">
        <f t="shared" si="5"/>
        <v/>
      </c>
      <c r="M41" s="217">
        <f>'【記載例】（ユニット型）'!$Q$11</f>
        <v>0.375</v>
      </c>
      <c r="N41" s="113" t="s">
        <v>17</v>
      </c>
      <c r="O41" s="217">
        <f>'【記載例】（ユニット型）'!$U$11</f>
        <v>0.70833333333333337</v>
      </c>
      <c r="Q41" s="219" t="str">
        <f t="shared" si="6"/>
        <v/>
      </c>
      <c r="R41" s="113" t="s">
        <v>17</v>
      </c>
      <c r="S41" s="219" t="str">
        <f t="shared" si="7"/>
        <v/>
      </c>
      <c r="T41" s="118" t="s">
        <v>46</v>
      </c>
      <c r="U41" s="223">
        <f t="shared" si="10"/>
        <v>0</v>
      </c>
      <c r="V41" s="114" t="s">
        <v>2</v>
      </c>
      <c r="W41" s="218" t="str">
        <f t="shared" si="8"/>
        <v/>
      </c>
      <c r="Y41" s="218" t="str">
        <f t="shared" si="9"/>
        <v/>
      </c>
      <c r="AA41" s="49" t="s">
        <v>279</v>
      </c>
    </row>
    <row r="42" spans="2:27" x14ac:dyDescent="0.4">
      <c r="B42" s="50"/>
      <c r="C42" s="222" t="s">
        <v>277</v>
      </c>
      <c r="D42" s="50" t="s">
        <v>16</v>
      </c>
      <c r="E42" s="223"/>
      <c r="F42" s="50" t="s">
        <v>17</v>
      </c>
      <c r="G42" s="223"/>
      <c r="H42" s="231" t="s">
        <v>46</v>
      </c>
      <c r="I42" s="223">
        <v>0</v>
      </c>
      <c r="J42" s="232" t="s">
        <v>2</v>
      </c>
      <c r="K42" s="218" t="str">
        <f t="shared" si="5"/>
        <v/>
      </c>
      <c r="M42" s="217">
        <f>'【記載例】（ユニット型）'!$Q$11</f>
        <v>0.375</v>
      </c>
      <c r="N42" s="113" t="s">
        <v>17</v>
      </c>
      <c r="O42" s="217">
        <f>'【記載例】（ユニット型）'!$U$11</f>
        <v>0.70833333333333337</v>
      </c>
      <c r="Q42" s="219" t="str">
        <f t="shared" si="6"/>
        <v/>
      </c>
      <c r="R42" s="113" t="s">
        <v>17</v>
      </c>
      <c r="S42" s="219" t="str">
        <f t="shared" si="7"/>
        <v/>
      </c>
      <c r="T42" s="118" t="s">
        <v>46</v>
      </c>
      <c r="U42" s="223">
        <f t="shared" si="10"/>
        <v>0</v>
      </c>
      <c r="V42" s="114" t="s">
        <v>2</v>
      </c>
      <c r="W42" s="218" t="str">
        <f t="shared" si="8"/>
        <v/>
      </c>
      <c r="Y42" s="218" t="str">
        <f t="shared" si="9"/>
        <v/>
      </c>
      <c r="AA42" s="49" t="s">
        <v>279</v>
      </c>
    </row>
    <row r="43" spans="2:27" x14ac:dyDescent="0.4">
      <c r="B43" s="50"/>
      <c r="C43" s="222" t="s">
        <v>77</v>
      </c>
      <c r="D43" s="50" t="s">
        <v>16</v>
      </c>
      <c r="E43" s="223"/>
      <c r="F43" s="50" t="s">
        <v>17</v>
      </c>
      <c r="G43" s="223"/>
      <c r="H43" s="231" t="s">
        <v>46</v>
      </c>
      <c r="I43" s="223">
        <v>0</v>
      </c>
      <c r="J43" s="232" t="s">
        <v>2</v>
      </c>
      <c r="K43" s="218" t="str">
        <f t="shared" si="5"/>
        <v/>
      </c>
      <c r="M43" s="217">
        <f>'【記載例】（ユニット型）'!$Q$11</f>
        <v>0.375</v>
      </c>
      <c r="N43" s="113" t="s">
        <v>17</v>
      </c>
      <c r="O43" s="217">
        <f>'【記載例】（ユニット型）'!$U$11</f>
        <v>0.70833333333333337</v>
      </c>
      <c r="Q43" s="219" t="str">
        <f t="shared" si="6"/>
        <v/>
      </c>
      <c r="R43" s="113" t="s">
        <v>17</v>
      </c>
      <c r="S43" s="219" t="str">
        <f t="shared" si="7"/>
        <v/>
      </c>
      <c r="T43" s="118" t="s">
        <v>46</v>
      </c>
      <c r="U43" s="223">
        <f t="shared" si="10"/>
        <v>0</v>
      </c>
      <c r="V43" s="114" t="s">
        <v>2</v>
      </c>
      <c r="W43" s="218" t="str">
        <f t="shared" si="8"/>
        <v/>
      </c>
      <c r="Y43" s="218" t="str">
        <f t="shared" si="9"/>
        <v/>
      </c>
    </row>
    <row r="44" spans="2:27" x14ac:dyDescent="0.4">
      <c r="B44" s="50" t="s">
        <v>134</v>
      </c>
      <c r="C44" s="225"/>
      <c r="D44" s="50" t="s">
        <v>16</v>
      </c>
      <c r="E44" s="223">
        <v>0.29166666666666669</v>
      </c>
      <c r="F44" s="50" t="s">
        <v>17</v>
      </c>
      <c r="G44" s="223">
        <v>0.39583333333333331</v>
      </c>
      <c r="H44" s="231" t="s">
        <v>46</v>
      </c>
      <c r="I44" s="223">
        <v>0</v>
      </c>
      <c r="J44" s="232" t="s">
        <v>2</v>
      </c>
      <c r="K44" s="218">
        <f t="shared" si="5"/>
        <v>2.4999999999999991</v>
      </c>
      <c r="M44" s="217">
        <f>'【記載例】（ユニット型）'!$Q$11</f>
        <v>0.375</v>
      </c>
      <c r="N44" s="113" t="s">
        <v>17</v>
      </c>
      <c r="O44" s="217">
        <f>'【記載例】（ユニット型）'!$U$11</f>
        <v>0.70833333333333337</v>
      </c>
      <c r="Q44" s="219">
        <f t="shared" si="6"/>
        <v>0.375</v>
      </c>
      <c r="R44" s="113" t="s">
        <v>17</v>
      </c>
      <c r="S44" s="219">
        <f t="shared" si="7"/>
        <v>0.39583333333333331</v>
      </c>
      <c r="T44" s="118" t="s">
        <v>46</v>
      </c>
      <c r="U44" s="223">
        <f t="shared" si="10"/>
        <v>0</v>
      </c>
      <c r="V44" s="114" t="s">
        <v>2</v>
      </c>
      <c r="W44" s="218">
        <f t="shared" si="8"/>
        <v>0.49999999999999956</v>
      </c>
      <c r="Y44" s="218">
        <f t="shared" si="9"/>
        <v>1.9999999999999996</v>
      </c>
    </row>
    <row r="45" spans="2:27" x14ac:dyDescent="0.4">
      <c r="B45" s="50" t="s">
        <v>87</v>
      </c>
      <c r="C45" s="226"/>
      <c r="D45" s="50" t="s">
        <v>16</v>
      </c>
      <c r="E45" s="223">
        <v>0.6875</v>
      </c>
      <c r="F45" s="50" t="s">
        <v>17</v>
      </c>
      <c r="G45" s="223">
        <v>0.83333333333333337</v>
      </c>
      <c r="H45" s="231" t="s">
        <v>46</v>
      </c>
      <c r="I45" s="223">
        <v>0</v>
      </c>
      <c r="J45" s="232" t="s">
        <v>2</v>
      </c>
      <c r="K45" s="218">
        <f t="shared" si="5"/>
        <v>3.5000000000000009</v>
      </c>
      <c r="M45" s="217">
        <f>'【記載例】（ユニット型）'!$Q$11</f>
        <v>0.375</v>
      </c>
      <c r="N45" s="113" t="s">
        <v>17</v>
      </c>
      <c r="O45" s="217">
        <f>'【記載例】（ユニット型）'!$U$11</f>
        <v>0.70833333333333337</v>
      </c>
      <c r="Q45" s="219">
        <f t="shared" si="6"/>
        <v>0.6875</v>
      </c>
      <c r="R45" s="113" t="s">
        <v>17</v>
      </c>
      <c r="S45" s="219">
        <f t="shared" si="7"/>
        <v>0.70833333333333337</v>
      </c>
      <c r="T45" s="118" t="s">
        <v>46</v>
      </c>
      <c r="U45" s="223">
        <f t="shared" si="10"/>
        <v>0</v>
      </c>
      <c r="V45" s="114" t="s">
        <v>2</v>
      </c>
      <c r="W45" s="218">
        <f t="shared" si="8"/>
        <v>0.50000000000000089</v>
      </c>
      <c r="Y45" s="218">
        <f t="shared" si="9"/>
        <v>3</v>
      </c>
    </row>
    <row r="46" spans="2:27" x14ac:dyDescent="0.4">
      <c r="B46" s="50" t="s">
        <v>88</v>
      </c>
      <c r="C46" s="227" t="s">
        <v>85</v>
      </c>
      <c r="D46" s="50" t="s">
        <v>16</v>
      </c>
      <c r="E46" s="223" t="s">
        <v>45</v>
      </c>
      <c r="F46" s="50" t="s">
        <v>17</v>
      </c>
      <c r="G46" s="223" t="s">
        <v>45</v>
      </c>
      <c r="H46" s="231" t="s">
        <v>46</v>
      </c>
      <c r="I46" s="223" t="s">
        <v>45</v>
      </c>
      <c r="J46" s="232" t="s">
        <v>2</v>
      </c>
      <c r="K46" s="218">
        <f>K44+K45</f>
        <v>6</v>
      </c>
      <c r="M46" s="217">
        <f>'【記載例】（ユニット型）'!$Q$11</f>
        <v>0.375</v>
      </c>
      <c r="N46" s="113" t="s">
        <v>17</v>
      </c>
      <c r="O46" s="217">
        <f>'【記載例】（ユニット型）'!$U$11</f>
        <v>0.70833333333333337</v>
      </c>
      <c r="Q46" s="219" t="str">
        <f t="shared" si="6"/>
        <v/>
      </c>
      <c r="R46" s="113" t="s">
        <v>17</v>
      </c>
      <c r="S46" s="219">
        <f t="shared" si="7"/>
        <v>0.70833333333333337</v>
      </c>
      <c r="T46" s="118" t="s">
        <v>46</v>
      </c>
      <c r="U46" s="223" t="str">
        <f t="shared" si="10"/>
        <v>-</v>
      </c>
      <c r="V46" s="114" t="s">
        <v>2</v>
      </c>
      <c r="W46" s="218">
        <f>W44+W45</f>
        <v>1.0000000000000004</v>
      </c>
      <c r="Y46" s="218">
        <f t="shared" si="9"/>
        <v>5</v>
      </c>
    </row>
    <row r="47" spans="2:27" x14ac:dyDescent="0.4">
      <c r="B47" s="233" t="s">
        <v>278</v>
      </c>
      <c r="C47" s="222" t="s">
        <v>114</v>
      </c>
      <c r="D47" s="50" t="s">
        <v>16</v>
      </c>
      <c r="E47" s="223">
        <v>0.83333333333333337</v>
      </c>
      <c r="F47" s="50" t="s">
        <v>17</v>
      </c>
      <c r="G47" s="223">
        <v>0.29166666666666669</v>
      </c>
      <c r="H47" s="231" t="s">
        <v>46</v>
      </c>
      <c r="I47" s="223"/>
      <c r="J47" s="232" t="s">
        <v>2</v>
      </c>
      <c r="K47" s="218">
        <f t="shared" ref="K47" si="11">IF(OR(E47="",G47=""),"",(G47+IF(E47&gt;G47,1,0)-E47-I47)*24)</f>
        <v>11</v>
      </c>
      <c r="M47" s="217">
        <f>'【記載例】（ユニット型）'!$Q$11</f>
        <v>0.375</v>
      </c>
      <c r="N47" s="113" t="s">
        <v>17</v>
      </c>
      <c r="O47" s="217">
        <f>'【記載例】（ユニット型）'!$U$11</f>
        <v>0.70833333333333337</v>
      </c>
      <c r="Q47" s="219" t="str">
        <f t="shared" si="6"/>
        <v/>
      </c>
      <c r="R47" s="113" t="s">
        <v>17</v>
      </c>
      <c r="S47" s="219">
        <f t="shared" si="7"/>
        <v>0.70833333333333337</v>
      </c>
      <c r="T47" s="118" t="s">
        <v>46</v>
      </c>
      <c r="U47" s="223">
        <f t="shared" si="10"/>
        <v>0</v>
      </c>
      <c r="V47" s="114" t="s">
        <v>2</v>
      </c>
      <c r="W47" s="218" t="str">
        <f t="shared" ref="W47" si="12">IF(Q47="","",IF((S47+IF(Q47&gt;S47,1,0)-Q47-U47)*24=0,"",(S47+IF(Q47&gt;S47,1,0)-Q47-U47)*24))</f>
        <v/>
      </c>
      <c r="Y47" s="218">
        <f t="shared" si="9"/>
        <v>11</v>
      </c>
    </row>
  </sheetData>
  <sheetProtection sheet="1" insertRows="0" deleteRows="0"/>
  <mergeCells count="3">
    <mergeCell ref="E3:K3"/>
    <mergeCell ref="M3:O3"/>
    <mergeCell ref="Q3:W3"/>
  </mergeCells>
  <phoneticPr fontId="2"/>
  <pageMargins left="0.70866141732283472" right="0.70866141732283472" top="0.74803149606299213" bottom="0.74803149606299213" header="0.31496062992125984" footer="0.31496062992125984"/>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Button 1">
              <controlPr defaultSize="0" print="0" autoFill="0" autoPict="0" macro="[0]!シフト記号追加">
                <anchor moveWithCells="1" sizeWithCells="1">
                  <from>
                    <xdr:col>25</xdr:col>
                    <xdr:colOff>247650</xdr:colOff>
                    <xdr:row>4</xdr:row>
                    <xdr:rowOff>9525</xdr:rowOff>
                  </from>
                  <to>
                    <xdr:col>29</xdr:col>
                    <xdr:colOff>161925</xdr:colOff>
                    <xdr:row>7</xdr:row>
                    <xdr:rowOff>114300</xdr:rowOff>
                  </to>
                </anchor>
              </controlPr>
            </control>
          </mc:Choice>
        </mc:AlternateContent>
        <mc:AlternateContent xmlns:mc="http://schemas.openxmlformats.org/markup-compatibility/2006">
          <mc:Choice Requires="x14">
            <control shapeId="24578" r:id="rId5" name="Button 2">
              <controlPr defaultSize="0" print="0" autoFill="0" autoPict="0" macro="[0]!シフト記号削除">
                <anchor moveWithCells="1" sizeWithCells="1">
                  <from>
                    <xdr:col>25</xdr:col>
                    <xdr:colOff>247650</xdr:colOff>
                    <xdr:row>8</xdr:row>
                    <xdr:rowOff>0</xdr:rowOff>
                  </from>
                  <to>
                    <xdr:col>29</xdr:col>
                    <xdr:colOff>171450</xdr:colOff>
                    <xdr:row>11</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7" tint="0.79998168889431442"/>
    <pageSetUpPr fitToPage="1"/>
  </sheetPr>
  <dimension ref="A1:BS200"/>
  <sheetViews>
    <sheetView showGridLines="0" view="pageBreakPreview" zoomScale="75" zoomScaleNormal="55" zoomScaleSheetLayoutView="75" workbookViewId="0">
      <selection activeCell="AQ137" sqref="AQ137"/>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20</v>
      </c>
      <c r="H1" s="5"/>
      <c r="I1" s="5"/>
      <c r="J1" s="5"/>
      <c r="K1" s="5"/>
      <c r="L1" s="5"/>
      <c r="M1" s="5"/>
      <c r="N1" s="5"/>
      <c r="Q1" s="8" t="s">
        <v>0</v>
      </c>
      <c r="T1" s="5"/>
      <c r="U1" s="5"/>
      <c r="V1" s="5"/>
      <c r="W1" s="5"/>
      <c r="X1" s="5"/>
      <c r="Y1" s="5"/>
      <c r="Z1" s="5"/>
      <c r="AA1" s="5"/>
      <c r="AW1" s="10" t="s">
        <v>32</v>
      </c>
      <c r="AX1" s="398" t="s">
        <v>193</v>
      </c>
      <c r="AY1" s="399"/>
      <c r="AZ1" s="399"/>
      <c r="BA1" s="399"/>
      <c r="BB1" s="399"/>
      <c r="BC1" s="399"/>
      <c r="BD1" s="399"/>
      <c r="BE1" s="399"/>
      <c r="BF1" s="399"/>
      <c r="BG1" s="399"/>
      <c r="BH1" s="399"/>
      <c r="BI1" s="399"/>
      <c r="BJ1" s="399"/>
      <c r="BK1" s="399"/>
      <c r="BL1" s="399"/>
      <c r="BM1" s="399"/>
      <c r="BN1" s="10" t="s">
        <v>2</v>
      </c>
    </row>
    <row r="2" spans="2:71" s="9" customFormat="1" ht="20.25" customHeight="1" x14ac:dyDescent="0.4">
      <c r="N2" s="8"/>
      <c r="Q2" s="8"/>
      <c r="R2" s="8"/>
      <c r="T2" s="10"/>
      <c r="U2" s="10"/>
      <c r="V2" s="10"/>
      <c r="W2" s="10"/>
      <c r="X2" s="10"/>
      <c r="Y2" s="10"/>
      <c r="Z2" s="10"/>
      <c r="AA2" s="10"/>
      <c r="AF2" s="41" t="s">
        <v>29</v>
      </c>
      <c r="AG2" s="400">
        <v>2</v>
      </c>
      <c r="AH2" s="400"/>
      <c r="AI2" s="41" t="s">
        <v>30</v>
      </c>
      <c r="AJ2" s="401">
        <f>IF(AG2=0,"",YEAR(DATE(2018+AG2,1,1)))</f>
        <v>2020</v>
      </c>
      <c r="AK2" s="401"/>
      <c r="AL2" s="42" t="s">
        <v>31</v>
      </c>
      <c r="AM2" s="42" t="s">
        <v>1</v>
      </c>
      <c r="AN2" s="400">
        <v>4</v>
      </c>
      <c r="AO2" s="400"/>
      <c r="AP2" s="42" t="s">
        <v>26</v>
      </c>
      <c r="AW2" s="10" t="s">
        <v>33</v>
      </c>
      <c r="AX2" s="402" t="s">
        <v>262</v>
      </c>
      <c r="AY2" s="402"/>
      <c r="AZ2" s="402"/>
      <c r="BA2" s="402"/>
      <c r="BB2" s="402"/>
      <c r="BC2" s="402"/>
      <c r="BD2" s="402"/>
      <c r="BE2" s="402"/>
      <c r="BF2" s="402"/>
      <c r="BG2" s="402"/>
      <c r="BH2" s="402"/>
      <c r="BI2" s="402"/>
      <c r="BJ2" s="402"/>
      <c r="BK2" s="402"/>
      <c r="BL2" s="402"/>
      <c r="BM2" s="402"/>
      <c r="BN2" s="10" t="s">
        <v>2</v>
      </c>
      <c r="BO2" s="10"/>
      <c r="BP2" s="10"/>
      <c r="BQ2" s="10"/>
    </row>
    <row r="3" spans="2:71" s="9" customFormat="1" ht="20.25" customHeight="1" x14ac:dyDescent="0.4">
      <c r="N3" s="8"/>
      <c r="Q3" s="8"/>
      <c r="S3" s="10"/>
      <c r="T3" s="10"/>
      <c r="U3" s="10"/>
      <c r="V3" s="10"/>
      <c r="W3" s="10"/>
      <c r="X3" s="10"/>
      <c r="Y3" s="10"/>
      <c r="AG3" s="36"/>
      <c r="AH3" s="36"/>
      <c r="AI3" s="37"/>
      <c r="AJ3" s="38"/>
      <c r="AK3" s="37"/>
      <c r="BH3" s="39" t="s">
        <v>22</v>
      </c>
      <c r="BI3" s="403" t="s">
        <v>198</v>
      </c>
      <c r="BJ3" s="404"/>
      <c r="BK3" s="404"/>
      <c r="BL3" s="405"/>
      <c r="BM3" s="10"/>
    </row>
    <row r="4" spans="2:71" s="9" customFormat="1" ht="9" customHeight="1" x14ac:dyDescent="0.4">
      <c r="N4" s="8"/>
      <c r="Q4" s="8"/>
      <c r="S4" s="10"/>
      <c r="T4" s="10"/>
      <c r="U4" s="10"/>
      <c r="V4" s="10"/>
      <c r="W4" s="10"/>
      <c r="X4" s="10"/>
      <c r="Y4" s="10"/>
      <c r="AG4" s="35"/>
      <c r="AH4" s="35"/>
      <c r="AN4" s="6"/>
      <c r="AO4" s="6"/>
      <c r="AP4" s="6"/>
      <c r="AQ4" s="6"/>
      <c r="AR4" s="6"/>
      <c r="AS4" s="6"/>
      <c r="AT4" s="6"/>
      <c r="AU4" s="6"/>
      <c r="AV4" s="6"/>
      <c r="AW4" s="6"/>
      <c r="AX4" s="6"/>
      <c r="AY4" s="6"/>
      <c r="AZ4" s="6"/>
      <c r="BA4" s="6"/>
      <c r="BB4" s="6"/>
      <c r="BC4" s="6"/>
      <c r="BD4" s="6"/>
      <c r="BE4" s="6"/>
      <c r="BF4" s="6"/>
      <c r="BG4" s="6"/>
      <c r="BH4" s="6"/>
      <c r="BI4" s="6"/>
      <c r="BJ4" s="6"/>
      <c r="BK4" s="6"/>
      <c r="BL4" s="40"/>
      <c r="BM4" s="40"/>
    </row>
    <row r="5" spans="2:71" s="9" customFormat="1" ht="21" customHeight="1" x14ac:dyDescent="0.4">
      <c r="B5" s="94"/>
      <c r="C5" s="94"/>
      <c r="D5" s="94"/>
      <c r="E5" s="94"/>
      <c r="F5" s="94"/>
      <c r="G5" s="91"/>
      <c r="H5" s="91"/>
      <c r="I5" s="91"/>
      <c r="J5" s="91"/>
      <c r="K5" s="91"/>
      <c r="L5" s="91"/>
      <c r="M5" s="91"/>
      <c r="N5" s="91"/>
      <c r="O5" s="101"/>
      <c r="P5" s="101"/>
      <c r="Q5" s="101"/>
      <c r="R5" s="97"/>
      <c r="S5" s="101"/>
      <c r="T5" s="101"/>
      <c r="U5" s="101"/>
      <c r="V5" s="89"/>
      <c r="W5" s="89"/>
      <c r="X5" s="89"/>
      <c r="Y5" s="89"/>
      <c r="Z5" s="89"/>
      <c r="AA5" s="89"/>
      <c r="AB5" s="89"/>
      <c r="AC5" s="89"/>
      <c r="AD5" s="89"/>
      <c r="AE5" s="89"/>
      <c r="AF5" s="89"/>
      <c r="AG5" s="89"/>
      <c r="AH5" s="89"/>
      <c r="AI5" s="89"/>
      <c r="AJ5" s="89"/>
      <c r="AK5" s="89"/>
      <c r="AL5" s="89"/>
      <c r="AM5" s="89"/>
      <c r="AN5" s="87"/>
      <c r="AO5" s="87" t="s">
        <v>249</v>
      </c>
      <c r="AP5" s="87"/>
      <c r="AQ5" s="87"/>
      <c r="AR5" s="87"/>
      <c r="AS5" s="87"/>
      <c r="AT5" s="6"/>
      <c r="AU5" s="6"/>
      <c r="AV5" s="6"/>
      <c r="AW5" s="6"/>
      <c r="AX5" s="6"/>
      <c r="AY5" s="6"/>
      <c r="BA5" s="393">
        <v>8</v>
      </c>
      <c r="BB5" s="394"/>
      <c r="BC5" s="2" t="s">
        <v>23</v>
      </c>
      <c r="BD5" s="6"/>
      <c r="BE5" s="393">
        <v>40</v>
      </c>
      <c r="BF5" s="394"/>
      <c r="BG5" s="2" t="s">
        <v>24</v>
      </c>
      <c r="BH5" s="6"/>
      <c r="BI5" s="393">
        <v>160</v>
      </c>
      <c r="BJ5" s="394"/>
      <c r="BK5" s="2" t="s">
        <v>25</v>
      </c>
      <c r="BL5" s="6"/>
      <c r="BM5" s="40"/>
    </row>
    <row r="6" spans="2:71" s="9" customFormat="1" ht="21" customHeight="1" x14ac:dyDescent="0.4">
      <c r="B6" s="94"/>
      <c r="C6" s="94"/>
      <c r="D6" s="94"/>
      <c r="E6" s="94"/>
      <c r="F6" s="94"/>
      <c r="G6" s="100"/>
      <c r="H6" s="100"/>
      <c r="I6" s="100"/>
      <c r="J6" s="100"/>
      <c r="K6" s="100"/>
      <c r="L6" s="100"/>
      <c r="M6" s="100"/>
      <c r="N6" s="142"/>
      <c r="O6" s="142"/>
      <c r="P6" s="142"/>
      <c r="Q6" s="97"/>
      <c r="R6" s="142"/>
      <c r="S6" s="142"/>
      <c r="T6" s="142"/>
      <c r="U6" s="101"/>
      <c r="V6" s="89"/>
      <c r="W6" s="89"/>
      <c r="X6" s="89"/>
      <c r="Y6" s="89"/>
      <c r="Z6" s="89"/>
      <c r="AA6" s="89"/>
      <c r="AB6" s="89"/>
      <c r="AC6" s="89"/>
      <c r="AD6" s="89"/>
      <c r="AE6" s="89"/>
      <c r="AF6" s="89"/>
      <c r="AG6" s="89"/>
      <c r="AH6" s="89"/>
      <c r="AI6" s="89"/>
      <c r="AJ6" s="89"/>
      <c r="AK6" s="89"/>
      <c r="AL6" s="89"/>
      <c r="AM6" s="89"/>
      <c r="AN6" s="87"/>
      <c r="AO6" s="87"/>
      <c r="AP6" s="87"/>
      <c r="AQ6" s="87"/>
      <c r="AR6" s="87"/>
      <c r="AS6" s="87"/>
      <c r="AT6" s="87"/>
      <c r="AU6" s="87"/>
      <c r="AV6" s="87"/>
      <c r="AW6" s="87"/>
      <c r="AX6" s="87"/>
      <c r="AY6" s="87"/>
      <c r="AZ6" s="87"/>
      <c r="BA6" s="87"/>
      <c r="BB6" s="87"/>
      <c r="BC6" s="87"/>
      <c r="BD6" s="87"/>
      <c r="BE6" s="87"/>
      <c r="BF6" s="87"/>
      <c r="BG6" s="87"/>
      <c r="BH6" s="87"/>
      <c r="BI6" s="87"/>
      <c r="BJ6" s="87"/>
      <c r="BK6" s="87"/>
      <c r="BL6" s="88"/>
      <c r="BM6" s="88"/>
      <c r="BN6" s="89"/>
    </row>
    <row r="7" spans="2:71" s="9" customFormat="1" ht="21" customHeight="1" x14ac:dyDescent="0.4">
      <c r="B7" s="104"/>
      <c r="C7" s="104"/>
      <c r="D7" s="104"/>
      <c r="E7" s="104"/>
      <c r="F7" s="104"/>
      <c r="G7" s="97"/>
      <c r="H7" s="97"/>
      <c r="I7" s="97"/>
      <c r="J7" s="97"/>
      <c r="K7" s="97"/>
      <c r="L7" s="97"/>
      <c r="M7" s="97"/>
      <c r="N7" s="142"/>
      <c r="O7" s="142"/>
      <c r="P7" s="142"/>
      <c r="Q7" s="97"/>
      <c r="R7" s="142"/>
      <c r="S7" s="142"/>
      <c r="T7" s="142"/>
      <c r="U7" s="101"/>
      <c r="V7" s="89"/>
      <c r="W7" s="89"/>
      <c r="X7" s="89"/>
      <c r="Y7" s="89"/>
      <c r="Z7" s="89"/>
      <c r="AA7" s="89"/>
      <c r="AB7" s="89"/>
      <c r="AC7" s="89"/>
      <c r="AD7" s="89"/>
      <c r="AE7" s="89"/>
      <c r="AF7" s="89"/>
      <c r="AG7" s="89"/>
      <c r="AH7" s="89"/>
      <c r="AI7" s="89"/>
      <c r="AJ7" s="89"/>
      <c r="AK7" s="89"/>
      <c r="AL7" s="89"/>
      <c r="AM7" s="89"/>
      <c r="AN7" s="90"/>
      <c r="AO7" s="90"/>
      <c r="AP7" s="90"/>
      <c r="AQ7" s="91"/>
      <c r="AR7" s="92"/>
      <c r="AS7" s="93"/>
      <c r="AT7" s="93"/>
      <c r="AU7" s="94"/>
      <c r="AV7" s="95"/>
      <c r="AW7" s="95"/>
      <c r="AX7" s="95"/>
      <c r="AY7" s="96"/>
      <c r="AZ7" s="96"/>
      <c r="BA7" s="87"/>
      <c r="BB7" s="95"/>
      <c r="BC7" s="95"/>
      <c r="BD7" s="97"/>
      <c r="BE7" s="87"/>
      <c r="BF7" s="87" t="s">
        <v>28</v>
      </c>
      <c r="BG7" s="87"/>
      <c r="BH7" s="87"/>
      <c r="BI7" s="395">
        <f>DAY(EOMONTH(DATE(AJ2,AN2,1),0))</f>
        <v>30</v>
      </c>
      <c r="BJ7" s="396"/>
      <c r="BK7" s="87" t="s">
        <v>27</v>
      </c>
      <c r="BL7" s="87"/>
      <c r="BM7" s="87"/>
      <c r="BN7" s="89"/>
      <c r="BQ7" s="10"/>
      <c r="BR7" s="10"/>
      <c r="BS7" s="10"/>
    </row>
    <row r="8" spans="2:71" s="9" customFormat="1" ht="21" customHeight="1" x14ac:dyDescent="0.4">
      <c r="B8" s="104"/>
      <c r="C8" s="104"/>
      <c r="D8" s="104"/>
      <c r="E8" s="104"/>
      <c r="F8" s="104"/>
      <c r="G8" s="105"/>
      <c r="H8" s="105"/>
      <c r="I8" s="105"/>
      <c r="J8" s="105"/>
      <c r="K8" s="105"/>
      <c r="L8" s="105"/>
      <c r="M8" s="105"/>
      <c r="N8" s="142"/>
      <c r="O8" s="142"/>
      <c r="P8" s="142"/>
      <c r="Q8" s="97"/>
      <c r="R8" s="101"/>
      <c r="S8" s="101"/>
      <c r="T8" s="101"/>
      <c r="U8" s="95"/>
      <c r="V8" s="89"/>
      <c r="W8" s="89"/>
      <c r="X8" s="89"/>
      <c r="Y8" s="89"/>
      <c r="Z8" s="89"/>
      <c r="AA8" s="89"/>
      <c r="AB8" s="89"/>
      <c r="AC8" s="89"/>
      <c r="AD8" s="89"/>
      <c r="AE8" s="89"/>
      <c r="AF8" s="89"/>
      <c r="AG8" s="89"/>
      <c r="AH8" s="89"/>
      <c r="AI8" s="89"/>
      <c r="AJ8" s="89"/>
      <c r="AK8" s="89"/>
      <c r="AL8" s="89"/>
      <c r="AM8" s="89"/>
      <c r="AN8" s="100"/>
      <c r="AO8" s="108" t="s">
        <v>287</v>
      </c>
      <c r="AP8" s="98"/>
      <c r="AQ8" s="90"/>
      <c r="AR8" s="91"/>
      <c r="AS8" s="91"/>
      <c r="AT8" s="91"/>
      <c r="AU8" s="91"/>
      <c r="AV8" s="98"/>
      <c r="AW8" s="87"/>
      <c r="AX8" s="99"/>
      <c r="AY8" s="99"/>
      <c r="AZ8" s="99"/>
      <c r="BA8" s="87"/>
      <c r="BB8" s="108" t="s">
        <v>322</v>
      </c>
      <c r="BC8" s="87"/>
      <c r="BD8" s="87"/>
      <c r="BE8" s="87"/>
      <c r="BF8" s="87"/>
      <c r="BG8" s="87"/>
      <c r="BH8" s="87"/>
      <c r="BI8" s="87"/>
      <c r="BJ8" s="87"/>
      <c r="BK8" s="87"/>
      <c r="BL8" s="87"/>
      <c r="BM8" s="87"/>
      <c r="BN8" s="89"/>
      <c r="BQ8" s="10"/>
      <c r="BR8" s="10"/>
      <c r="BS8" s="10"/>
    </row>
    <row r="9" spans="2:71" s="9" customFormat="1" ht="21" customHeight="1" x14ac:dyDescent="0.4">
      <c r="B9" s="104"/>
      <c r="C9" s="104"/>
      <c r="D9" s="104"/>
      <c r="E9" s="104"/>
      <c r="F9" s="104"/>
      <c r="G9" s="97"/>
      <c r="H9" s="97"/>
      <c r="I9" s="97"/>
      <c r="J9" s="97"/>
      <c r="K9" s="97"/>
      <c r="L9" s="97"/>
      <c r="M9" s="97"/>
      <c r="N9" s="97"/>
      <c r="O9" s="97"/>
      <c r="P9" s="97"/>
      <c r="Q9" s="97"/>
      <c r="R9" s="97"/>
      <c r="S9" s="101"/>
      <c r="T9" s="101"/>
      <c r="U9" s="101"/>
      <c r="V9" s="97"/>
      <c r="W9" s="101"/>
      <c r="X9" s="101"/>
      <c r="Y9" s="101"/>
      <c r="Z9" s="92"/>
      <c r="AA9" s="397"/>
      <c r="AB9" s="397"/>
      <c r="AC9" s="94"/>
      <c r="AD9" s="106"/>
      <c r="AE9" s="89"/>
      <c r="AF9" s="89"/>
      <c r="AG9" s="100"/>
      <c r="AH9" s="93"/>
      <c r="AI9" s="94"/>
      <c r="AJ9" s="100"/>
      <c r="AK9" s="100"/>
      <c r="AL9" s="100"/>
      <c r="AM9" s="107"/>
      <c r="AN9" s="90"/>
      <c r="AO9" s="98" t="s">
        <v>250</v>
      </c>
      <c r="AP9" s="90"/>
      <c r="AQ9" s="91"/>
      <c r="AR9" s="92"/>
      <c r="AS9" s="87" t="s">
        <v>251</v>
      </c>
      <c r="AT9" s="98"/>
      <c r="AU9" s="100"/>
      <c r="AV9" s="100"/>
      <c r="AW9" s="98"/>
      <c r="AX9" s="98"/>
      <c r="AY9" s="98"/>
      <c r="AZ9" s="89"/>
      <c r="BA9" s="100"/>
      <c r="BB9" s="98" t="s">
        <v>288</v>
      </c>
      <c r="BC9" s="90"/>
      <c r="BD9" s="91"/>
      <c r="BE9" s="92"/>
      <c r="BF9" s="87" t="s">
        <v>289</v>
      </c>
      <c r="BG9" s="98"/>
      <c r="BH9" s="100"/>
      <c r="BI9" s="100"/>
      <c r="BJ9" s="98"/>
      <c r="BK9" s="98"/>
      <c r="BL9" s="98"/>
      <c r="BM9" s="89"/>
      <c r="BN9" s="89"/>
      <c r="BQ9" s="10"/>
      <c r="BR9" s="10"/>
      <c r="BS9" s="10"/>
    </row>
    <row r="10" spans="2:71" s="9" customFormat="1" ht="21" customHeight="1" x14ac:dyDescent="0.4">
      <c r="B10" s="94" t="s">
        <v>131</v>
      </c>
      <c r="C10" s="94"/>
      <c r="D10" s="94"/>
      <c r="E10" s="94"/>
      <c r="F10" s="94"/>
      <c r="G10" s="98"/>
      <c r="H10" s="98"/>
      <c r="I10" s="98"/>
      <c r="J10" s="98"/>
      <c r="K10" s="98"/>
      <c r="L10" s="98"/>
      <c r="M10" s="98"/>
      <c r="N10" s="98"/>
      <c r="O10" s="98"/>
      <c r="P10" s="98"/>
      <c r="Q10" s="98"/>
      <c r="R10" s="100"/>
      <c r="S10" s="90"/>
      <c r="T10" s="91"/>
      <c r="U10" s="91"/>
      <c r="V10" s="100"/>
      <c r="W10" s="91"/>
      <c r="X10" s="98"/>
      <c r="Y10" s="91"/>
      <c r="Z10" s="91"/>
      <c r="AA10" s="91"/>
      <c r="AB10" s="91"/>
      <c r="AC10" s="89"/>
      <c r="AD10" s="89"/>
      <c r="AE10" s="89"/>
      <c r="AF10" s="89"/>
      <c r="AG10" s="98"/>
      <c r="AH10" s="91"/>
      <c r="AI10" s="91"/>
      <c r="AJ10" s="98"/>
      <c r="AK10" s="98"/>
      <c r="AL10" s="98"/>
      <c r="AM10" s="107"/>
      <c r="AN10" s="100"/>
      <c r="AO10" s="90"/>
      <c r="AP10" s="369"/>
      <c r="AQ10" s="369"/>
      <c r="AR10" s="87" t="s">
        <v>102</v>
      </c>
      <c r="AS10" s="89"/>
      <c r="AT10" s="98" t="s">
        <v>103</v>
      </c>
      <c r="AU10" s="100"/>
      <c r="AV10" s="100"/>
      <c r="AW10" s="98"/>
      <c r="AX10" s="369"/>
      <c r="AY10" s="369"/>
      <c r="AZ10" s="87" t="s">
        <v>102</v>
      </c>
      <c r="BA10" s="193"/>
      <c r="BB10" s="90"/>
      <c r="BC10" s="425"/>
      <c r="BD10" s="425"/>
      <c r="BE10" s="87" t="s">
        <v>102</v>
      </c>
      <c r="BF10" s="89"/>
      <c r="BG10" s="98" t="s">
        <v>103</v>
      </c>
      <c r="BH10" s="100"/>
      <c r="BI10" s="100"/>
      <c r="BJ10" s="98"/>
      <c r="BK10" s="369"/>
      <c r="BL10" s="369"/>
      <c r="BM10" s="87" t="s">
        <v>102</v>
      </c>
      <c r="BN10" s="89"/>
      <c r="BQ10" s="10"/>
      <c r="BR10" s="10"/>
      <c r="BS10" s="10"/>
    </row>
    <row r="11" spans="2:71" s="9" customFormat="1" ht="21" customHeight="1" x14ac:dyDescent="0.15">
      <c r="B11" s="94" t="s">
        <v>132</v>
      </c>
      <c r="C11" s="94"/>
      <c r="D11" s="94"/>
      <c r="E11" s="94"/>
      <c r="F11" s="94"/>
      <c r="G11" s="91"/>
      <c r="H11" s="91"/>
      <c r="I11" s="91"/>
      <c r="J11" s="91"/>
      <c r="K11" s="91"/>
      <c r="L11" s="91"/>
      <c r="M11" s="91"/>
      <c r="N11" s="91"/>
      <c r="O11" s="91"/>
      <c r="P11" s="91"/>
      <c r="Q11" s="406">
        <f>U12</f>
        <v>0.375</v>
      </c>
      <c r="R11" s="407"/>
      <c r="S11" s="408"/>
      <c r="T11" s="97" t="s">
        <v>17</v>
      </c>
      <c r="U11" s="406">
        <f>Q12</f>
        <v>0.70833333333333337</v>
      </c>
      <c r="V11" s="407"/>
      <c r="W11" s="408"/>
      <c r="X11" s="108"/>
      <c r="Y11" s="108"/>
      <c r="Z11" s="108"/>
      <c r="AA11" s="108"/>
      <c r="AB11" s="108"/>
      <c r="AC11" s="108"/>
      <c r="AD11" s="89"/>
      <c r="AE11" s="89"/>
      <c r="AF11" s="89"/>
      <c r="AG11" s="97"/>
      <c r="AH11" s="108"/>
      <c r="AI11" s="108"/>
      <c r="AJ11" s="97"/>
      <c r="AK11" s="100"/>
      <c r="AL11" s="100"/>
      <c r="AM11" s="103"/>
      <c r="AN11" s="94"/>
      <c r="AO11" s="90"/>
      <c r="AP11" s="91"/>
      <c r="AQ11" s="90"/>
      <c r="AR11" s="91"/>
      <c r="AS11" s="89"/>
      <c r="AT11" s="102" t="s">
        <v>104</v>
      </c>
      <c r="AU11" s="93"/>
      <c r="AV11" s="94"/>
      <c r="AW11" s="100"/>
      <c r="AX11" s="100"/>
      <c r="AY11" s="100"/>
      <c r="AZ11" s="103"/>
      <c r="BA11" s="194"/>
      <c r="BB11" s="90"/>
      <c r="BC11" s="91"/>
      <c r="BD11" s="90"/>
      <c r="BE11" s="91"/>
      <c r="BF11" s="89"/>
      <c r="BG11" s="102" t="s">
        <v>104</v>
      </c>
      <c r="BH11" s="93"/>
      <c r="BI11" s="94"/>
      <c r="BJ11" s="100"/>
      <c r="BK11" s="100"/>
      <c r="BL11" s="100"/>
      <c r="BM11" s="103"/>
      <c r="BN11" s="89"/>
      <c r="BQ11" s="10"/>
      <c r="BR11" s="10"/>
      <c r="BS11" s="10"/>
    </row>
    <row r="12" spans="2:71" s="9" customFormat="1" ht="21" customHeight="1" x14ac:dyDescent="0.4">
      <c r="B12" s="94" t="s">
        <v>130</v>
      </c>
      <c r="C12" s="94"/>
      <c r="D12" s="94"/>
      <c r="E12" s="94"/>
      <c r="F12" s="94"/>
      <c r="G12" s="91"/>
      <c r="H12" s="91"/>
      <c r="I12" s="91"/>
      <c r="J12" s="91"/>
      <c r="K12" s="91"/>
      <c r="L12" s="91"/>
      <c r="M12" s="91"/>
      <c r="N12" s="91"/>
      <c r="O12" s="91"/>
      <c r="P12" s="91"/>
      <c r="Q12" s="390">
        <v>0.70833333333333337</v>
      </c>
      <c r="R12" s="391"/>
      <c r="S12" s="392"/>
      <c r="T12" s="97" t="s">
        <v>17</v>
      </c>
      <c r="U12" s="390">
        <v>0.375</v>
      </c>
      <c r="V12" s="391"/>
      <c r="W12" s="392"/>
      <c r="X12" s="108"/>
      <c r="Y12" s="108"/>
      <c r="Z12" s="108"/>
      <c r="AA12" s="108"/>
      <c r="AB12" s="108"/>
      <c r="AC12" s="108"/>
      <c r="AD12" s="89"/>
      <c r="AE12" s="89"/>
      <c r="AF12" s="89"/>
      <c r="AG12" s="101"/>
      <c r="AH12" s="109"/>
      <c r="AI12" s="109"/>
      <c r="AJ12" s="101"/>
      <c r="AK12" s="90"/>
      <c r="AL12" s="90"/>
      <c r="AM12" s="107"/>
      <c r="AN12" s="87"/>
      <c r="AO12" s="87"/>
      <c r="AP12" s="87"/>
      <c r="AQ12" s="87"/>
      <c r="AR12" s="87"/>
      <c r="AS12" s="89"/>
      <c r="AT12" s="98" t="s">
        <v>105</v>
      </c>
      <c r="AU12" s="91"/>
      <c r="AV12" s="91"/>
      <c r="AW12" s="98"/>
      <c r="AX12" s="369"/>
      <c r="AY12" s="369"/>
      <c r="AZ12" s="87" t="s">
        <v>102</v>
      </c>
      <c r="BA12" s="194"/>
      <c r="BB12" s="87"/>
      <c r="BC12" s="87"/>
      <c r="BD12" s="87"/>
      <c r="BE12" s="87"/>
      <c r="BF12" s="89"/>
      <c r="BG12" s="98" t="s">
        <v>105</v>
      </c>
      <c r="BH12" s="91"/>
      <c r="BI12" s="91"/>
      <c r="BJ12" s="98"/>
      <c r="BK12" s="369"/>
      <c r="BL12" s="369"/>
      <c r="BM12" s="87" t="s">
        <v>102</v>
      </c>
      <c r="BN12" s="89"/>
      <c r="BQ12" s="10"/>
      <c r="BR12" s="10"/>
      <c r="BS12" s="10"/>
    </row>
    <row r="13" spans="2:71" ht="12" customHeight="1" thickBot="1" x14ac:dyDescent="0.45">
      <c r="B13" s="110"/>
      <c r="C13" s="110"/>
      <c r="D13" s="110"/>
      <c r="E13" s="110"/>
      <c r="F13" s="110"/>
      <c r="G13" s="111"/>
      <c r="H13" s="111"/>
      <c r="I13" s="111"/>
      <c r="J13" s="111"/>
      <c r="K13" s="111"/>
      <c r="L13" s="111"/>
      <c r="M13" s="111"/>
      <c r="N13" s="111"/>
      <c r="O13" s="110"/>
      <c r="P13" s="110"/>
      <c r="Q13" s="110"/>
      <c r="R13" s="110"/>
      <c r="S13" s="110"/>
      <c r="T13" s="110"/>
      <c r="U13" s="110"/>
      <c r="V13" s="110"/>
      <c r="W13" s="110"/>
      <c r="X13" s="110"/>
      <c r="Y13" s="110"/>
      <c r="Z13" s="110"/>
      <c r="AA13" s="110"/>
      <c r="AB13" s="110"/>
      <c r="AC13" s="110"/>
      <c r="AD13" s="110"/>
      <c r="AE13" s="110"/>
      <c r="AF13" s="110"/>
      <c r="AG13" s="111"/>
      <c r="AH13" s="110"/>
      <c r="AI13" s="110"/>
      <c r="AJ13" s="110"/>
      <c r="AK13" s="110"/>
      <c r="AL13" s="110"/>
      <c r="AM13" s="110"/>
      <c r="AN13" s="110"/>
      <c r="AO13" s="110"/>
      <c r="AP13" s="110"/>
      <c r="AQ13" s="110"/>
      <c r="AR13" s="110"/>
      <c r="AS13" s="110"/>
      <c r="AX13" s="3"/>
      <c r="BO13" s="4"/>
      <c r="BP13" s="4"/>
      <c r="BQ13" s="4"/>
    </row>
    <row r="14" spans="2:71" ht="21.6" customHeight="1" x14ac:dyDescent="0.4">
      <c r="B14" s="370" t="s">
        <v>21</v>
      </c>
      <c r="C14" s="373" t="s">
        <v>290</v>
      </c>
      <c r="D14" s="424" t="s">
        <v>300</v>
      </c>
      <c r="E14" s="376"/>
      <c r="F14" s="377"/>
      <c r="G14" s="357" t="s">
        <v>292</v>
      </c>
      <c r="H14" s="384"/>
      <c r="I14" s="173"/>
      <c r="J14" s="170"/>
      <c r="K14" s="173"/>
      <c r="L14" s="170"/>
      <c r="M14" s="387" t="s">
        <v>293</v>
      </c>
      <c r="N14" s="384"/>
      <c r="O14" s="387" t="s">
        <v>294</v>
      </c>
      <c r="P14" s="363"/>
      <c r="Q14" s="363"/>
      <c r="R14" s="384"/>
      <c r="S14" s="387" t="s">
        <v>295</v>
      </c>
      <c r="T14" s="363"/>
      <c r="U14" s="384"/>
      <c r="V14" s="387" t="s">
        <v>194</v>
      </c>
      <c r="W14" s="363"/>
      <c r="X14" s="363"/>
      <c r="Y14" s="363"/>
      <c r="Z14" s="358"/>
      <c r="AA14" s="376" t="s">
        <v>296</v>
      </c>
      <c r="AB14" s="376"/>
      <c r="AC14" s="376"/>
      <c r="AD14" s="376"/>
      <c r="AE14" s="376"/>
      <c r="AF14" s="376"/>
      <c r="AG14" s="376"/>
      <c r="AH14" s="376"/>
      <c r="AI14" s="376"/>
      <c r="AJ14" s="376"/>
      <c r="AK14" s="376"/>
      <c r="AL14" s="376"/>
      <c r="AM14" s="376"/>
      <c r="AN14" s="376"/>
      <c r="AO14" s="376"/>
      <c r="AP14" s="376"/>
      <c r="AQ14" s="376"/>
      <c r="AR14" s="376"/>
      <c r="AS14" s="376"/>
      <c r="AT14" s="376"/>
      <c r="AU14" s="376"/>
      <c r="AV14" s="376"/>
      <c r="AW14" s="376"/>
      <c r="AX14" s="376"/>
      <c r="AY14" s="376"/>
      <c r="AZ14" s="376"/>
      <c r="BA14" s="376"/>
      <c r="BB14" s="376"/>
      <c r="BC14" s="376"/>
      <c r="BD14" s="376"/>
      <c r="BE14" s="376"/>
      <c r="BF14" s="351" t="str">
        <f>IF(BI3="計画","(15)1～4週目の勤務時間数合計","(15)1か月の勤務時間数　合計")</f>
        <v>(15)1～4週目の勤務時間数合計</v>
      </c>
      <c r="BG14" s="352"/>
      <c r="BH14" s="357" t="s">
        <v>297</v>
      </c>
      <c r="BI14" s="358"/>
      <c r="BJ14" s="357" t="s">
        <v>298</v>
      </c>
      <c r="BK14" s="363"/>
      <c r="BL14" s="363"/>
      <c r="BM14" s="363"/>
      <c r="BN14" s="358"/>
    </row>
    <row r="15" spans="2:71" ht="20.25" customHeight="1" x14ac:dyDescent="0.4">
      <c r="B15" s="371"/>
      <c r="C15" s="374"/>
      <c r="D15" s="378"/>
      <c r="E15" s="379"/>
      <c r="F15" s="380"/>
      <c r="G15" s="359"/>
      <c r="H15" s="385"/>
      <c r="I15" s="174"/>
      <c r="J15" s="171"/>
      <c r="K15" s="174"/>
      <c r="L15" s="171"/>
      <c r="M15" s="388"/>
      <c r="N15" s="385"/>
      <c r="O15" s="388"/>
      <c r="P15" s="364"/>
      <c r="Q15" s="364"/>
      <c r="R15" s="385"/>
      <c r="S15" s="388"/>
      <c r="T15" s="364"/>
      <c r="U15" s="385"/>
      <c r="V15" s="388"/>
      <c r="W15" s="364"/>
      <c r="X15" s="364"/>
      <c r="Y15" s="364"/>
      <c r="Z15" s="360"/>
      <c r="AA15" s="366" t="s">
        <v>11</v>
      </c>
      <c r="AB15" s="366"/>
      <c r="AC15" s="366"/>
      <c r="AD15" s="366"/>
      <c r="AE15" s="366"/>
      <c r="AF15" s="366"/>
      <c r="AG15" s="367"/>
      <c r="AH15" s="368" t="s">
        <v>12</v>
      </c>
      <c r="AI15" s="366"/>
      <c r="AJ15" s="366"/>
      <c r="AK15" s="366"/>
      <c r="AL15" s="366"/>
      <c r="AM15" s="366"/>
      <c r="AN15" s="367"/>
      <c r="AO15" s="368" t="s">
        <v>13</v>
      </c>
      <c r="AP15" s="366"/>
      <c r="AQ15" s="366"/>
      <c r="AR15" s="366"/>
      <c r="AS15" s="366"/>
      <c r="AT15" s="366"/>
      <c r="AU15" s="367"/>
      <c r="AV15" s="368" t="s">
        <v>14</v>
      </c>
      <c r="AW15" s="366"/>
      <c r="AX15" s="366"/>
      <c r="AY15" s="366"/>
      <c r="AZ15" s="366"/>
      <c r="BA15" s="366"/>
      <c r="BB15" s="367"/>
      <c r="BC15" s="368" t="s">
        <v>15</v>
      </c>
      <c r="BD15" s="366"/>
      <c r="BE15" s="366"/>
      <c r="BF15" s="353"/>
      <c r="BG15" s="354"/>
      <c r="BH15" s="359"/>
      <c r="BI15" s="360"/>
      <c r="BJ15" s="359"/>
      <c r="BK15" s="364"/>
      <c r="BL15" s="364"/>
      <c r="BM15" s="364"/>
      <c r="BN15" s="360"/>
    </row>
    <row r="16" spans="2:71" ht="20.25" customHeight="1" x14ac:dyDescent="0.4">
      <c r="B16" s="371"/>
      <c r="C16" s="374"/>
      <c r="D16" s="378"/>
      <c r="E16" s="379"/>
      <c r="F16" s="380"/>
      <c r="G16" s="359"/>
      <c r="H16" s="385"/>
      <c r="I16" s="174"/>
      <c r="J16" s="171"/>
      <c r="K16" s="174"/>
      <c r="L16" s="171"/>
      <c r="M16" s="388"/>
      <c r="N16" s="385"/>
      <c r="O16" s="388"/>
      <c r="P16" s="364"/>
      <c r="Q16" s="364"/>
      <c r="R16" s="385"/>
      <c r="S16" s="388"/>
      <c r="T16" s="364"/>
      <c r="U16" s="385"/>
      <c r="V16" s="388"/>
      <c r="W16" s="364"/>
      <c r="X16" s="364"/>
      <c r="Y16" s="364"/>
      <c r="Z16" s="360"/>
      <c r="AA16" s="7">
        <v>1</v>
      </c>
      <c r="AB16" s="12">
        <v>2</v>
      </c>
      <c r="AC16" s="12">
        <v>3</v>
      </c>
      <c r="AD16" s="12">
        <v>4</v>
      </c>
      <c r="AE16" s="12">
        <v>5</v>
      </c>
      <c r="AF16" s="12">
        <v>6</v>
      </c>
      <c r="AG16" s="13">
        <v>7</v>
      </c>
      <c r="AH16" s="11">
        <v>8</v>
      </c>
      <c r="AI16" s="12">
        <v>9</v>
      </c>
      <c r="AJ16" s="12">
        <v>10</v>
      </c>
      <c r="AK16" s="12">
        <v>11</v>
      </c>
      <c r="AL16" s="12">
        <v>12</v>
      </c>
      <c r="AM16" s="12">
        <v>13</v>
      </c>
      <c r="AN16" s="13">
        <v>14</v>
      </c>
      <c r="AO16" s="7">
        <v>15</v>
      </c>
      <c r="AP16" s="12">
        <v>16</v>
      </c>
      <c r="AQ16" s="12">
        <v>17</v>
      </c>
      <c r="AR16" s="12">
        <v>18</v>
      </c>
      <c r="AS16" s="12">
        <v>19</v>
      </c>
      <c r="AT16" s="12">
        <v>20</v>
      </c>
      <c r="AU16" s="13">
        <v>21</v>
      </c>
      <c r="AV16" s="11">
        <v>22</v>
      </c>
      <c r="AW16" s="12">
        <v>23</v>
      </c>
      <c r="AX16" s="12">
        <v>24</v>
      </c>
      <c r="AY16" s="12">
        <v>25</v>
      </c>
      <c r="AZ16" s="12">
        <v>26</v>
      </c>
      <c r="BA16" s="12">
        <v>27</v>
      </c>
      <c r="BB16" s="13">
        <v>28</v>
      </c>
      <c r="BC16" s="46" t="str">
        <f>IF($BI$3="実績",IF(DAY(DATE($AJ$2,$AN$2,29))=29,29,""),"")</f>
        <v/>
      </c>
      <c r="BD16" s="169" t="str">
        <f>IF($BI$3="実績",IF(DAY(DATE($AJ$2,$AN$2,30))=30,30,""),"")</f>
        <v/>
      </c>
      <c r="BE16" s="48" t="str">
        <f>IF($BI$3="実績",IF(DAY(DATE($AJ$2,$AN$2,31))=31,31,""),"")</f>
        <v/>
      </c>
      <c r="BF16" s="353"/>
      <c r="BG16" s="354"/>
      <c r="BH16" s="359"/>
      <c r="BI16" s="360"/>
      <c r="BJ16" s="359"/>
      <c r="BK16" s="364"/>
      <c r="BL16" s="364"/>
      <c r="BM16" s="364"/>
      <c r="BN16" s="360"/>
    </row>
    <row r="17" spans="2:66" ht="20.25" hidden="1" customHeight="1" x14ac:dyDescent="0.4">
      <c r="B17" s="371"/>
      <c r="C17" s="374"/>
      <c r="D17" s="378"/>
      <c r="E17" s="379"/>
      <c r="F17" s="380"/>
      <c r="G17" s="359"/>
      <c r="H17" s="385"/>
      <c r="I17" s="174"/>
      <c r="J17" s="171"/>
      <c r="K17" s="174"/>
      <c r="L17" s="171"/>
      <c r="M17" s="388"/>
      <c r="N17" s="385"/>
      <c r="O17" s="388"/>
      <c r="P17" s="364"/>
      <c r="Q17" s="364"/>
      <c r="R17" s="385"/>
      <c r="S17" s="388"/>
      <c r="T17" s="364"/>
      <c r="U17" s="385"/>
      <c r="V17" s="388"/>
      <c r="W17" s="364"/>
      <c r="X17" s="364"/>
      <c r="Y17" s="364"/>
      <c r="Z17" s="360"/>
      <c r="AA17" s="7">
        <f>WEEKDAY(DATE($AJ$2,$AN$2,1))</f>
        <v>4</v>
      </c>
      <c r="AB17" s="12">
        <f>WEEKDAY(DATE($AJ$2,$AN$2,2))</f>
        <v>5</v>
      </c>
      <c r="AC17" s="12">
        <f>WEEKDAY(DATE($AJ$2,$AN$2,3))</f>
        <v>6</v>
      </c>
      <c r="AD17" s="12">
        <f>WEEKDAY(DATE($AJ$2,$AN$2,4))</f>
        <v>7</v>
      </c>
      <c r="AE17" s="12">
        <f>WEEKDAY(DATE($AJ$2,$AN$2,5))</f>
        <v>1</v>
      </c>
      <c r="AF17" s="12">
        <f>WEEKDAY(DATE($AJ$2,$AN$2,6))</f>
        <v>2</v>
      </c>
      <c r="AG17" s="13">
        <f>WEEKDAY(DATE($AJ$2,$AN$2,7))</f>
        <v>3</v>
      </c>
      <c r="AH17" s="11">
        <f>WEEKDAY(DATE($AJ$2,$AN$2,8))</f>
        <v>4</v>
      </c>
      <c r="AI17" s="12">
        <f>WEEKDAY(DATE($AJ$2,$AN$2,9))</f>
        <v>5</v>
      </c>
      <c r="AJ17" s="12">
        <f>WEEKDAY(DATE($AJ$2,$AN$2,10))</f>
        <v>6</v>
      </c>
      <c r="AK17" s="12">
        <f>WEEKDAY(DATE($AJ$2,$AN$2,11))</f>
        <v>7</v>
      </c>
      <c r="AL17" s="12">
        <f>WEEKDAY(DATE($AJ$2,$AN$2,12))</f>
        <v>1</v>
      </c>
      <c r="AM17" s="12">
        <f>WEEKDAY(DATE($AJ$2,$AN$2,13))</f>
        <v>2</v>
      </c>
      <c r="AN17" s="13">
        <f>WEEKDAY(DATE($AJ$2,$AN$2,14))</f>
        <v>3</v>
      </c>
      <c r="AO17" s="11">
        <f>WEEKDAY(DATE($AJ$2,$AN$2,15))</f>
        <v>4</v>
      </c>
      <c r="AP17" s="12">
        <f>WEEKDAY(DATE($AJ$2,$AN$2,16))</f>
        <v>5</v>
      </c>
      <c r="AQ17" s="12">
        <f>WEEKDAY(DATE($AJ$2,$AN$2,17))</f>
        <v>6</v>
      </c>
      <c r="AR17" s="12">
        <f>WEEKDAY(DATE($AJ$2,$AN$2,18))</f>
        <v>7</v>
      </c>
      <c r="AS17" s="12">
        <f>WEEKDAY(DATE($AJ$2,$AN$2,19))</f>
        <v>1</v>
      </c>
      <c r="AT17" s="12">
        <f>WEEKDAY(DATE($AJ$2,$AN$2,20))</f>
        <v>2</v>
      </c>
      <c r="AU17" s="13">
        <f>WEEKDAY(DATE($AJ$2,$AN$2,21))</f>
        <v>3</v>
      </c>
      <c r="AV17" s="11">
        <f>WEEKDAY(DATE($AJ$2,$AN$2,22))</f>
        <v>4</v>
      </c>
      <c r="AW17" s="12">
        <f>WEEKDAY(DATE($AJ$2,$AN$2,23))</f>
        <v>5</v>
      </c>
      <c r="AX17" s="12">
        <f>WEEKDAY(DATE($AJ$2,$AN$2,24))</f>
        <v>6</v>
      </c>
      <c r="AY17" s="12">
        <f>WEEKDAY(DATE($AJ$2,$AN$2,25))</f>
        <v>7</v>
      </c>
      <c r="AZ17" s="12">
        <f>WEEKDAY(DATE($AJ$2,$AN$2,26))</f>
        <v>1</v>
      </c>
      <c r="BA17" s="12">
        <f>WEEKDAY(DATE($AJ$2,$AN$2,27))</f>
        <v>2</v>
      </c>
      <c r="BB17" s="13">
        <f>WEEKDAY(DATE($AJ$2,$AN$2,28))</f>
        <v>3</v>
      </c>
      <c r="BC17" s="11">
        <f>IF(BC16=29,WEEKDAY(DATE($AJ$2,$AN$2,29)),0)</f>
        <v>0</v>
      </c>
      <c r="BD17" s="12">
        <f>IF(BD16=30,WEEKDAY(DATE($AJ$2,$AN$2,30)),0)</f>
        <v>0</v>
      </c>
      <c r="BE17" s="13">
        <f>IF(BE16=31,WEEKDAY(DATE($AJ$2,$AN$2,31)),0)</f>
        <v>0</v>
      </c>
      <c r="BF17" s="353"/>
      <c r="BG17" s="354"/>
      <c r="BH17" s="359"/>
      <c r="BI17" s="360"/>
      <c r="BJ17" s="359"/>
      <c r="BK17" s="364"/>
      <c r="BL17" s="364"/>
      <c r="BM17" s="364"/>
      <c r="BN17" s="360"/>
    </row>
    <row r="18" spans="2:66" ht="20.25" customHeight="1" thickBot="1" x14ac:dyDescent="0.45">
      <c r="B18" s="372"/>
      <c r="C18" s="375"/>
      <c r="D18" s="381"/>
      <c r="E18" s="382"/>
      <c r="F18" s="383"/>
      <c r="G18" s="361"/>
      <c r="H18" s="386"/>
      <c r="I18" s="175"/>
      <c r="J18" s="172"/>
      <c r="K18" s="175"/>
      <c r="L18" s="172"/>
      <c r="M18" s="389"/>
      <c r="N18" s="386"/>
      <c r="O18" s="389"/>
      <c r="P18" s="365"/>
      <c r="Q18" s="365"/>
      <c r="R18" s="386"/>
      <c r="S18" s="389"/>
      <c r="T18" s="365"/>
      <c r="U18" s="386"/>
      <c r="V18" s="389"/>
      <c r="W18" s="365"/>
      <c r="X18" s="365"/>
      <c r="Y18" s="365"/>
      <c r="Z18" s="362"/>
      <c r="AA18" s="51" t="str">
        <f>IF(AA17=1,"日",IF(AA17=2,"月",IF(AA17=3,"火",IF(AA17=4,"水",IF(AA17=5,"木",IF(AA17=6,"金","土"))))))</f>
        <v>水</v>
      </c>
      <c r="AB18" s="44" t="str">
        <f t="shared" ref="AB18:BB18" si="0">IF(AB17=1,"日",IF(AB17=2,"月",IF(AB17=3,"火",IF(AB17=4,"水",IF(AB17=5,"木",IF(AB17=6,"金","土"))))))</f>
        <v>木</v>
      </c>
      <c r="AC18" s="44" t="str">
        <f t="shared" si="0"/>
        <v>金</v>
      </c>
      <c r="AD18" s="44" t="str">
        <f t="shared" si="0"/>
        <v>土</v>
      </c>
      <c r="AE18" s="44" t="str">
        <f t="shared" si="0"/>
        <v>日</v>
      </c>
      <c r="AF18" s="44" t="str">
        <f t="shared" si="0"/>
        <v>月</v>
      </c>
      <c r="AG18" s="45" t="str">
        <f t="shared" si="0"/>
        <v>火</v>
      </c>
      <c r="AH18" s="43" t="str">
        <f>IF(AH17=1,"日",IF(AH17=2,"月",IF(AH17=3,"火",IF(AH17=4,"水",IF(AH17=5,"木",IF(AH17=6,"金","土"))))))</f>
        <v>水</v>
      </c>
      <c r="AI18" s="44" t="str">
        <f t="shared" si="0"/>
        <v>木</v>
      </c>
      <c r="AJ18" s="44" t="str">
        <f t="shared" si="0"/>
        <v>金</v>
      </c>
      <c r="AK18" s="44" t="str">
        <f t="shared" si="0"/>
        <v>土</v>
      </c>
      <c r="AL18" s="44" t="str">
        <f t="shared" si="0"/>
        <v>日</v>
      </c>
      <c r="AM18" s="44" t="str">
        <f t="shared" si="0"/>
        <v>月</v>
      </c>
      <c r="AN18" s="45" t="str">
        <f t="shared" si="0"/>
        <v>火</v>
      </c>
      <c r="AO18" s="43" t="str">
        <f>IF(AO17=1,"日",IF(AO17=2,"月",IF(AO17=3,"火",IF(AO17=4,"水",IF(AO17=5,"木",IF(AO17=6,"金","土"))))))</f>
        <v>水</v>
      </c>
      <c r="AP18" s="44" t="str">
        <f t="shared" si="0"/>
        <v>木</v>
      </c>
      <c r="AQ18" s="44" t="str">
        <f t="shared" si="0"/>
        <v>金</v>
      </c>
      <c r="AR18" s="44" t="str">
        <f t="shared" si="0"/>
        <v>土</v>
      </c>
      <c r="AS18" s="44" t="str">
        <f t="shared" si="0"/>
        <v>日</v>
      </c>
      <c r="AT18" s="44" t="str">
        <f t="shared" si="0"/>
        <v>月</v>
      </c>
      <c r="AU18" s="45" t="str">
        <f t="shared" si="0"/>
        <v>火</v>
      </c>
      <c r="AV18" s="43" t="str">
        <f>IF(AV17=1,"日",IF(AV17=2,"月",IF(AV17=3,"火",IF(AV17=4,"水",IF(AV17=5,"木",IF(AV17=6,"金","土"))))))</f>
        <v>水</v>
      </c>
      <c r="AW18" s="44" t="str">
        <f t="shared" si="0"/>
        <v>木</v>
      </c>
      <c r="AX18" s="44" t="str">
        <f t="shared" si="0"/>
        <v>金</v>
      </c>
      <c r="AY18" s="44" t="str">
        <f t="shared" si="0"/>
        <v>土</v>
      </c>
      <c r="AZ18" s="44" t="str">
        <f t="shared" si="0"/>
        <v>日</v>
      </c>
      <c r="BA18" s="44" t="str">
        <f t="shared" si="0"/>
        <v>月</v>
      </c>
      <c r="BB18" s="45" t="str">
        <f t="shared" si="0"/>
        <v>火</v>
      </c>
      <c r="BC18" s="44" t="str">
        <f>IF(BC17=1,"日",IF(BC17=2,"月",IF(BC17=3,"火",IF(BC17=4,"水",IF(BC17=5,"木",IF(BC17=6,"金",IF(BC17=0,"","土")))))))</f>
        <v/>
      </c>
      <c r="BD18" s="44" t="str">
        <f>IF(BD17=1,"日",IF(BD17=2,"月",IF(BD17=3,"火",IF(BD17=4,"水",IF(BD17=5,"木",IF(BD17=6,"金",IF(BD17=0,"","土")))))))</f>
        <v/>
      </c>
      <c r="BE18" s="44" t="str">
        <f>IF(BE17=1,"日",IF(BE17=2,"月",IF(BE17=3,"火",IF(BE17=4,"水",IF(BE17=5,"木",IF(BE17=6,"金",IF(BE17=0,"","土")))))))</f>
        <v/>
      </c>
      <c r="BF18" s="355"/>
      <c r="BG18" s="356"/>
      <c r="BH18" s="361"/>
      <c r="BI18" s="362"/>
      <c r="BJ18" s="361"/>
      <c r="BK18" s="365"/>
      <c r="BL18" s="365"/>
      <c r="BM18" s="365"/>
      <c r="BN18" s="362"/>
    </row>
    <row r="19" spans="2:66" ht="20.25" customHeight="1" x14ac:dyDescent="0.4">
      <c r="B19" s="57"/>
      <c r="C19" s="420"/>
      <c r="D19" s="421"/>
      <c r="E19" s="422"/>
      <c r="F19" s="423"/>
      <c r="G19" s="343"/>
      <c r="H19" s="344"/>
      <c r="I19" s="199"/>
      <c r="J19" s="200"/>
      <c r="K19" s="199"/>
      <c r="L19" s="200"/>
      <c r="M19" s="345"/>
      <c r="N19" s="346"/>
      <c r="O19" s="347"/>
      <c r="P19" s="348"/>
      <c r="Q19" s="348"/>
      <c r="R19" s="344"/>
      <c r="S19" s="349"/>
      <c r="T19" s="341"/>
      <c r="U19" s="350"/>
      <c r="V19" s="61" t="s">
        <v>18</v>
      </c>
      <c r="W19" s="26"/>
      <c r="X19" s="26"/>
      <c r="Y19" s="24"/>
      <c r="Z19" s="62"/>
      <c r="AA19" s="206"/>
      <c r="AB19" s="206"/>
      <c r="AC19" s="206"/>
      <c r="AD19" s="206"/>
      <c r="AE19" s="206"/>
      <c r="AF19" s="206"/>
      <c r="AG19" s="203"/>
      <c r="AH19" s="201"/>
      <c r="AI19" s="206"/>
      <c r="AJ19" s="206"/>
      <c r="AK19" s="206"/>
      <c r="AL19" s="206"/>
      <c r="AM19" s="206"/>
      <c r="AN19" s="203"/>
      <c r="AO19" s="201"/>
      <c r="AP19" s="206"/>
      <c r="AQ19" s="206"/>
      <c r="AR19" s="206"/>
      <c r="AS19" s="206"/>
      <c r="AT19" s="206"/>
      <c r="AU19" s="203"/>
      <c r="AV19" s="201"/>
      <c r="AW19" s="206"/>
      <c r="AX19" s="206"/>
      <c r="AY19" s="206"/>
      <c r="AZ19" s="206"/>
      <c r="BA19" s="206"/>
      <c r="BB19" s="203"/>
      <c r="BC19" s="201"/>
      <c r="BD19" s="206"/>
      <c r="BE19" s="206"/>
      <c r="BF19" s="336"/>
      <c r="BG19" s="337"/>
      <c r="BH19" s="338"/>
      <c r="BI19" s="339"/>
      <c r="BJ19" s="340"/>
      <c r="BK19" s="341"/>
      <c r="BL19" s="341"/>
      <c r="BM19" s="341"/>
      <c r="BN19" s="342"/>
    </row>
    <row r="20" spans="2:66" ht="20.25" customHeight="1" x14ac:dyDescent="0.4">
      <c r="B20" s="58">
        <v>1</v>
      </c>
      <c r="C20" s="411"/>
      <c r="D20" s="416"/>
      <c r="E20" s="414"/>
      <c r="F20" s="415"/>
      <c r="G20" s="246"/>
      <c r="H20" s="247"/>
      <c r="I20" s="205"/>
      <c r="J20" s="206"/>
      <c r="K20" s="205"/>
      <c r="L20" s="206"/>
      <c r="M20" s="248"/>
      <c r="N20" s="249"/>
      <c r="O20" s="250"/>
      <c r="P20" s="251"/>
      <c r="Q20" s="251"/>
      <c r="R20" s="247"/>
      <c r="S20" s="276"/>
      <c r="T20" s="241"/>
      <c r="U20" s="277"/>
      <c r="V20" s="27" t="s">
        <v>84</v>
      </c>
      <c r="W20" s="28"/>
      <c r="X20" s="28"/>
      <c r="Y20" s="23"/>
      <c r="Z20" s="63"/>
      <c r="AA20" s="179" t="str">
        <f>IF(AA19="","",VLOOKUP(AA19,'（ユニット型）シフト記号表'!$C$5:$W$46,21,FALSE))</f>
        <v/>
      </c>
      <c r="AB20" s="180" t="str">
        <f>IF(AB19="","",VLOOKUP(AB19,'（ユニット型）シフト記号表'!$C$5:$W$46,21,FALSE))</f>
        <v/>
      </c>
      <c r="AC20" s="180" t="str">
        <f>IF(AC19="","",VLOOKUP(AC19,'（ユニット型）シフト記号表'!$C$5:$W$46,21,FALSE))</f>
        <v/>
      </c>
      <c r="AD20" s="180" t="str">
        <f>IF(AD19="","",VLOOKUP(AD19,'（ユニット型）シフト記号表'!$C$5:$W$46,21,FALSE))</f>
        <v/>
      </c>
      <c r="AE20" s="180" t="str">
        <f>IF(AE19="","",VLOOKUP(AE19,'（ユニット型）シフト記号表'!$C$5:$W$46,21,FALSE))</f>
        <v/>
      </c>
      <c r="AF20" s="180" t="str">
        <f>IF(AF19="","",VLOOKUP(AF19,'（ユニット型）シフト記号表'!$C$5:$W$46,21,FALSE))</f>
        <v/>
      </c>
      <c r="AG20" s="181" t="str">
        <f>IF(AG19="","",VLOOKUP(AG19,'（ユニット型）シフト記号表'!$C$5:$W$46,21,FALSE))</f>
        <v/>
      </c>
      <c r="AH20" s="179" t="str">
        <f>IF(AH19="","",VLOOKUP(AH19,'（ユニット型）シフト記号表'!$C$5:$W$46,21,FALSE))</f>
        <v/>
      </c>
      <c r="AI20" s="180" t="str">
        <f>IF(AI19="","",VLOOKUP(AI19,'（ユニット型）シフト記号表'!$C$5:$W$46,21,FALSE))</f>
        <v/>
      </c>
      <c r="AJ20" s="180" t="str">
        <f>IF(AJ19="","",VLOOKUP(AJ19,'（ユニット型）シフト記号表'!$C$5:$W$46,21,FALSE))</f>
        <v/>
      </c>
      <c r="AK20" s="180" t="str">
        <f>IF(AK19="","",VLOOKUP(AK19,'（ユニット型）シフト記号表'!$C$5:$W$46,21,FALSE))</f>
        <v/>
      </c>
      <c r="AL20" s="180" t="str">
        <f>IF(AL19="","",VLOOKUP(AL19,'（ユニット型）シフト記号表'!$C$5:$W$46,21,FALSE))</f>
        <v/>
      </c>
      <c r="AM20" s="180" t="str">
        <f>IF(AM19="","",VLOOKUP(AM19,'（ユニット型）シフト記号表'!$C$5:$W$46,21,FALSE))</f>
        <v/>
      </c>
      <c r="AN20" s="181" t="str">
        <f>IF(AN19="","",VLOOKUP(AN19,'（ユニット型）シフト記号表'!$C$5:$W$46,21,FALSE))</f>
        <v/>
      </c>
      <c r="AO20" s="179" t="str">
        <f>IF(AO19="","",VLOOKUP(AO19,'（ユニット型）シフト記号表'!$C$5:$W$46,21,FALSE))</f>
        <v/>
      </c>
      <c r="AP20" s="180" t="str">
        <f>IF(AP19="","",VLOOKUP(AP19,'（ユニット型）シフト記号表'!$C$5:$W$46,21,FALSE))</f>
        <v/>
      </c>
      <c r="AQ20" s="180" t="str">
        <f>IF(AQ19="","",VLOOKUP(AQ19,'（ユニット型）シフト記号表'!$C$5:$W$46,21,FALSE))</f>
        <v/>
      </c>
      <c r="AR20" s="180" t="str">
        <f>IF(AR19="","",VLOOKUP(AR19,'（ユニット型）シフト記号表'!$C$5:$W$46,21,FALSE))</f>
        <v/>
      </c>
      <c r="AS20" s="180" t="str">
        <f>IF(AS19="","",VLOOKUP(AS19,'（ユニット型）シフト記号表'!$C$5:$W$46,21,FALSE))</f>
        <v/>
      </c>
      <c r="AT20" s="180" t="str">
        <f>IF(AT19="","",VLOOKUP(AT19,'（ユニット型）シフト記号表'!$C$5:$W$46,21,FALSE))</f>
        <v/>
      </c>
      <c r="AU20" s="181" t="str">
        <f>IF(AU19="","",VLOOKUP(AU19,'（ユニット型）シフト記号表'!$C$5:$W$46,21,FALSE))</f>
        <v/>
      </c>
      <c r="AV20" s="179" t="str">
        <f>IF(AV19="","",VLOOKUP(AV19,'（ユニット型）シフト記号表'!$C$5:$W$46,21,FALSE))</f>
        <v/>
      </c>
      <c r="AW20" s="180" t="str">
        <f>IF(AW19="","",VLOOKUP(AW19,'（ユニット型）シフト記号表'!$C$5:$W$46,21,FALSE))</f>
        <v/>
      </c>
      <c r="AX20" s="180" t="str">
        <f>IF(AX19="","",VLOOKUP(AX19,'（ユニット型）シフト記号表'!$C$5:$W$46,21,FALSE))</f>
        <v/>
      </c>
      <c r="AY20" s="180" t="str">
        <f>IF(AY19="","",VLOOKUP(AY19,'（ユニット型）シフト記号表'!$C$5:$W$46,21,FALSE))</f>
        <v/>
      </c>
      <c r="AZ20" s="180" t="str">
        <f>IF(AZ19="","",VLOOKUP(AZ19,'（ユニット型）シフト記号表'!$C$5:$W$46,21,FALSE))</f>
        <v/>
      </c>
      <c r="BA20" s="180" t="str">
        <f>IF(BA19="","",VLOOKUP(BA19,'（ユニット型）シフト記号表'!$C$5:$W$46,21,FALSE))</f>
        <v/>
      </c>
      <c r="BB20" s="181" t="str">
        <f>IF(BB19="","",VLOOKUP(BB19,'（ユニット型）シフト記号表'!$C$5:$W$46,21,FALSE))</f>
        <v/>
      </c>
      <c r="BC20" s="179" t="str">
        <f>IF(BC19="","",VLOOKUP(BC19,'（ユニット型）シフト記号表'!$C$5:$W$46,21,FALSE))</f>
        <v/>
      </c>
      <c r="BD20" s="180" t="str">
        <f>IF(BD19="","",VLOOKUP(BD19,'（ユニット型）シフト記号表'!$C$5:$W$46,21,FALSE))</f>
        <v/>
      </c>
      <c r="BE20" s="182" t="str">
        <f>IF(BE19="","",VLOOKUP(BE19,'（ユニット型）シフト記号表'!$C$5:$W$46,21,FALSE))</f>
        <v/>
      </c>
      <c r="BF20" s="252">
        <f>IF($BI$3="計画",SUM(AA20:BB20),IF($BI$3="実績",SUM(AA20:BE20),""))</f>
        <v>0</v>
      </c>
      <c r="BG20" s="253"/>
      <c r="BH20" s="254">
        <f>IF($BI$3="計画",BF20/4,IF($BI$3="実績",(BF20/($BI$7/7)),""))</f>
        <v>0</v>
      </c>
      <c r="BI20" s="255"/>
      <c r="BJ20" s="240"/>
      <c r="BK20" s="241"/>
      <c r="BL20" s="241"/>
      <c r="BM20" s="241"/>
      <c r="BN20" s="242"/>
    </row>
    <row r="21" spans="2:66" ht="20.25" customHeight="1" x14ac:dyDescent="0.4">
      <c r="B21" s="59"/>
      <c r="C21" s="411"/>
      <c r="D21" s="416"/>
      <c r="E21" s="414"/>
      <c r="F21" s="415"/>
      <c r="G21" s="256"/>
      <c r="H21" s="257"/>
      <c r="I21" s="265">
        <f>G20</f>
        <v>0</v>
      </c>
      <c r="J21" s="257"/>
      <c r="K21" s="265">
        <f>M20</f>
        <v>0</v>
      </c>
      <c r="L21" s="257"/>
      <c r="M21" s="258"/>
      <c r="N21" s="259"/>
      <c r="O21" s="260"/>
      <c r="P21" s="261"/>
      <c r="Q21" s="261"/>
      <c r="R21" s="262"/>
      <c r="S21" s="278"/>
      <c r="T21" s="244"/>
      <c r="U21" s="279"/>
      <c r="V21" s="29" t="s">
        <v>129</v>
      </c>
      <c r="W21" s="30"/>
      <c r="X21" s="30"/>
      <c r="Y21" s="21"/>
      <c r="Z21" s="64"/>
      <c r="AA21" s="183" t="str">
        <f>IF(AA19="","",VLOOKUP(AA19,'（ユニット型）シフト記号表'!$C$5:$Y$46,23,FALSE))</f>
        <v/>
      </c>
      <c r="AB21" s="184" t="str">
        <f>IF(AB19="","",VLOOKUP(AB19,'（ユニット型）シフト記号表'!$C$5:$Y$46,23,FALSE))</f>
        <v/>
      </c>
      <c r="AC21" s="184" t="str">
        <f>IF(AC19="","",VLOOKUP(AC19,'（ユニット型）シフト記号表'!$C$5:$Y$46,23,FALSE))</f>
        <v/>
      </c>
      <c r="AD21" s="184" t="str">
        <f>IF(AD19="","",VLOOKUP(AD19,'（ユニット型）シフト記号表'!$C$5:$Y$46,23,FALSE))</f>
        <v/>
      </c>
      <c r="AE21" s="184" t="str">
        <f>IF(AE19="","",VLOOKUP(AE19,'（ユニット型）シフト記号表'!$C$5:$Y$46,23,FALSE))</f>
        <v/>
      </c>
      <c r="AF21" s="184" t="str">
        <f>IF(AF19="","",VLOOKUP(AF19,'（ユニット型）シフト記号表'!$C$5:$Y$46,23,FALSE))</f>
        <v/>
      </c>
      <c r="AG21" s="185" t="str">
        <f>IF(AG19="","",VLOOKUP(AG19,'（ユニット型）シフト記号表'!$C$5:$Y$46,23,FALSE))</f>
        <v/>
      </c>
      <c r="AH21" s="183" t="str">
        <f>IF(AH19="","",VLOOKUP(AH19,'（ユニット型）シフト記号表'!$C$5:$Y$46,23,FALSE))</f>
        <v/>
      </c>
      <c r="AI21" s="184" t="str">
        <f>IF(AI19="","",VLOOKUP(AI19,'（ユニット型）シフト記号表'!$C$5:$Y$46,23,FALSE))</f>
        <v/>
      </c>
      <c r="AJ21" s="184" t="str">
        <f>IF(AJ19="","",VLOOKUP(AJ19,'（ユニット型）シフト記号表'!$C$5:$Y$46,23,FALSE))</f>
        <v/>
      </c>
      <c r="AK21" s="184" t="str">
        <f>IF(AK19="","",VLOOKUP(AK19,'（ユニット型）シフト記号表'!$C$5:$Y$46,23,FALSE))</f>
        <v/>
      </c>
      <c r="AL21" s="184" t="str">
        <f>IF(AL19="","",VLOOKUP(AL19,'（ユニット型）シフト記号表'!$C$5:$Y$46,23,FALSE))</f>
        <v/>
      </c>
      <c r="AM21" s="184" t="str">
        <f>IF(AM19="","",VLOOKUP(AM19,'（ユニット型）シフト記号表'!$C$5:$Y$46,23,FALSE))</f>
        <v/>
      </c>
      <c r="AN21" s="185" t="str">
        <f>IF(AN19="","",VLOOKUP(AN19,'（ユニット型）シフト記号表'!$C$5:$Y$46,23,FALSE))</f>
        <v/>
      </c>
      <c r="AO21" s="183" t="str">
        <f>IF(AO19="","",VLOOKUP(AO19,'（ユニット型）シフト記号表'!$C$5:$Y$46,23,FALSE))</f>
        <v/>
      </c>
      <c r="AP21" s="184" t="str">
        <f>IF(AP19="","",VLOOKUP(AP19,'（ユニット型）シフト記号表'!$C$5:$Y$46,23,FALSE))</f>
        <v/>
      </c>
      <c r="AQ21" s="184" t="str">
        <f>IF(AQ19="","",VLOOKUP(AQ19,'（ユニット型）シフト記号表'!$C$5:$Y$46,23,FALSE))</f>
        <v/>
      </c>
      <c r="AR21" s="184" t="str">
        <f>IF(AR19="","",VLOOKUP(AR19,'（ユニット型）シフト記号表'!$C$5:$Y$46,23,FALSE))</f>
        <v/>
      </c>
      <c r="AS21" s="184" t="str">
        <f>IF(AS19="","",VLOOKUP(AS19,'（ユニット型）シフト記号表'!$C$5:$Y$46,23,FALSE))</f>
        <v/>
      </c>
      <c r="AT21" s="184" t="str">
        <f>IF(AT19="","",VLOOKUP(AT19,'（ユニット型）シフト記号表'!$C$5:$Y$46,23,FALSE))</f>
        <v/>
      </c>
      <c r="AU21" s="185" t="str">
        <f>IF(AU19="","",VLOOKUP(AU19,'（ユニット型）シフト記号表'!$C$5:$Y$46,23,FALSE))</f>
        <v/>
      </c>
      <c r="AV21" s="183" t="str">
        <f>IF(AV19="","",VLOOKUP(AV19,'（ユニット型）シフト記号表'!$C$5:$Y$46,23,FALSE))</f>
        <v/>
      </c>
      <c r="AW21" s="184" t="str">
        <f>IF(AW19="","",VLOOKUP(AW19,'（ユニット型）シフト記号表'!$C$5:$Y$46,23,FALSE))</f>
        <v/>
      </c>
      <c r="AX21" s="184" t="str">
        <f>IF(AX19="","",VLOOKUP(AX19,'（ユニット型）シフト記号表'!$C$5:$Y$46,23,FALSE))</f>
        <v/>
      </c>
      <c r="AY21" s="184" t="str">
        <f>IF(AY19="","",VLOOKUP(AY19,'（ユニット型）シフト記号表'!$C$5:$Y$46,23,FALSE))</f>
        <v/>
      </c>
      <c r="AZ21" s="184" t="str">
        <f>IF(AZ19="","",VLOOKUP(AZ19,'（ユニット型）シフト記号表'!$C$5:$Y$46,23,FALSE))</f>
        <v/>
      </c>
      <c r="BA21" s="184" t="str">
        <f>IF(BA19="","",VLOOKUP(BA19,'（ユニット型）シフト記号表'!$C$5:$Y$46,23,FALSE))</f>
        <v/>
      </c>
      <c r="BB21" s="185" t="str">
        <f>IF(BB19="","",VLOOKUP(BB19,'（ユニット型）シフト記号表'!$C$5:$Y$46,23,FALSE))</f>
        <v/>
      </c>
      <c r="BC21" s="183" t="str">
        <f>IF(BC19="","",VLOOKUP(BC19,'（ユニット型）シフト記号表'!$C$5:$Y$46,23,FALSE))</f>
        <v/>
      </c>
      <c r="BD21" s="184" t="str">
        <f>IF(BD19="","",VLOOKUP(BD19,'（ユニット型）シフト記号表'!$C$5:$Y$46,23,FALSE))</f>
        <v/>
      </c>
      <c r="BE21" s="186" t="str">
        <f>IF(BE19="","",VLOOKUP(BE19,'（ユニット型）シフト記号表'!$C$5:$Y$46,23,FALSE))</f>
        <v/>
      </c>
      <c r="BF21" s="263">
        <f>IF($BI$3="計画",SUM(AA21:BB21),IF($BI$3="実績",SUM(AA21:BE21),""))</f>
        <v>0</v>
      </c>
      <c r="BG21" s="264"/>
      <c r="BH21" s="284">
        <f>IF($BI$3="計画",BF21/4,IF($BI$3="実績",(BF21/($BI$7/7)),""))</f>
        <v>0</v>
      </c>
      <c r="BI21" s="285"/>
      <c r="BJ21" s="243"/>
      <c r="BK21" s="244"/>
      <c r="BL21" s="244"/>
      <c r="BM21" s="244"/>
      <c r="BN21" s="245"/>
    </row>
    <row r="22" spans="2:66" ht="20.25" customHeight="1" x14ac:dyDescent="0.4">
      <c r="B22" s="60"/>
      <c r="C22" s="410"/>
      <c r="D22" s="413"/>
      <c r="E22" s="414"/>
      <c r="F22" s="415"/>
      <c r="G22" s="286"/>
      <c r="H22" s="287"/>
      <c r="I22" s="207"/>
      <c r="J22" s="208"/>
      <c r="K22" s="207"/>
      <c r="L22" s="208"/>
      <c r="M22" s="272"/>
      <c r="N22" s="273"/>
      <c r="O22" s="288"/>
      <c r="P22" s="289"/>
      <c r="Q22" s="289"/>
      <c r="R22" s="287"/>
      <c r="S22" s="274"/>
      <c r="T22" s="238"/>
      <c r="U22" s="275"/>
      <c r="V22" s="25" t="s">
        <v>18</v>
      </c>
      <c r="W22" s="31"/>
      <c r="X22" s="31"/>
      <c r="Y22" s="19"/>
      <c r="Z22" s="65"/>
      <c r="AA22" s="209"/>
      <c r="AB22" s="210"/>
      <c r="AC22" s="210"/>
      <c r="AD22" s="210"/>
      <c r="AE22" s="210"/>
      <c r="AF22" s="210"/>
      <c r="AG22" s="211"/>
      <c r="AH22" s="209"/>
      <c r="AI22" s="210"/>
      <c r="AJ22" s="210"/>
      <c r="AK22" s="210"/>
      <c r="AL22" s="210"/>
      <c r="AM22" s="210"/>
      <c r="AN22" s="211"/>
      <c r="AO22" s="209"/>
      <c r="AP22" s="210"/>
      <c r="AQ22" s="210"/>
      <c r="AR22" s="210"/>
      <c r="AS22" s="210"/>
      <c r="AT22" s="210"/>
      <c r="AU22" s="211"/>
      <c r="AV22" s="209"/>
      <c r="AW22" s="210"/>
      <c r="AX22" s="210"/>
      <c r="AY22" s="210"/>
      <c r="AZ22" s="210"/>
      <c r="BA22" s="210"/>
      <c r="BB22" s="211"/>
      <c r="BC22" s="209"/>
      <c r="BD22" s="210"/>
      <c r="BE22" s="210"/>
      <c r="BF22" s="280"/>
      <c r="BG22" s="281"/>
      <c r="BH22" s="282"/>
      <c r="BI22" s="283"/>
      <c r="BJ22" s="237"/>
      <c r="BK22" s="238"/>
      <c r="BL22" s="238"/>
      <c r="BM22" s="238"/>
      <c r="BN22" s="239"/>
    </row>
    <row r="23" spans="2:66" ht="20.25" customHeight="1" x14ac:dyDescent="0.4">
      <c r="B23" s="58">
        <f>B20+1</f>
        <v>2</v>
      </c>
      <c r="C23" s="411"/>
      <c r="D23" s="416"/>
      <c r="E23" s="414"/>
      <c r="F23" s="415"/>
      <c r="G23" s="246"/>
      <c r="H23" s="247"/>
      <c r="I23" s="205"/>
      <c r="J23" s="206"/>
      <c r="K23" s="205"/>
      <c r="L23" s="206"/>
      <c r="M23" s="248"/>
      <c r="N23" s="249"/>
      <c r="O23" s="250"/>
      <c r="P23" s="251"/>
      <c r="Q23" s="251"/>
      <c r="R23" s="247"/>
      <c r="S23" s="276"/>
      <c r="T23" s="241"/>
      <c r="U23" s="277"/>
      <c r="V23" s="27" t="s">
        <v>84</v>
      </c>
      <c r="W23" s="28"/>
      <c r="X23" s="28"/>
      <c r="Y23" s="23"/>
      <c r="Z23" s="63"/>
      <c r="AA23" s="179" t="str">
        <f>IF(AA22="","",VLOOKUP(AA22,'（ユニット型）シフト記号表'!$C$5:$W$46,21,FALSE))</f>
        <v/>
      </c>
      <c r="AB23" s="180" t="str">
        <f>IF(AB22="","",VLOOKUP(AB22,'（ユニット型）シフト記号表'!$C$5:$W$46,21,FALSE))</f>
        <v/>
      </c>
      <c r="AC23" s="180" t="str">
        <f>IF(AC22="","",VLOOKUP(AC22,'（ユニット型）シフト記号表'!$C$5:$W$46,21,FALSE))</f>
        <v/>
      </c>
      <c r="AD23" s="180" t="str">
        <f>IF(AD22="","",VLOOKUP(AD22,'（ユニット型）シフト記号表'!$C$5:$W$46,21,FALSE))</f>
        <v/>
      </c>
      <c r="AE23" s="180" t="str">
        <f>IF(AE22="","",VLOOKUP(AE22,'（ユニット型）シフト記号表'!$C$5:$W$46,21,FALSE))</f>
        <v/>
      </c>
      <c r="AF23" s="180" t="str">
        <f>IF(AF22="","",VLOOKUP(AF22,'（ユニット型）シフト記号表'!$C$5:$W$46,21,FALSE))</f>
        <v/>
      </c>
      <c r="AG23" s="181" t="str">
        <f>IF(AG22="","",VLOOKUP(AG22,'（ユニット型）シフト記号表'!$C$5:$W$46,21,FALSE))</f>
        <v/>
      </c>
      <c r="AH23" s="179" t="str">
        <f>IF(AH22="","",VLOOKUP(AH22,'（ユニット型）シフト記号表'!$C$5:$W$46,21,FALSE))</f>
        <v/>
      </c>
      <c r="AI23" s="180" t="str">
        <f>IF(AI22="","",VLOOKUP(AI22,'（ユニット型）シフト記号表'!$C$5:$W$46,21,FALSE))</f>
        <v/>
      </c>
      <c r="AJ23" s="180" t="str">
        <f>IF(AJ22="","",VLOOKUP(AJ22,'（ユニット型）シフト記号表'!$C$5:$W$46,21,FALSE))</f>
        <v/>
      </c>
      <c r="AK23" s="180" t="str">
        <f>IF(AK22="","",VLOOKUP(AK22,'（ユニット型）シフト記号表'!$C$5:$W$46,21,FALSE))</f>
        <v/>
      </c>
      <c r="AL23" s="180" t="str">
        <f>IF(AL22="","",VLOOKUP(AL22,'（ユニット型）シフト記号表'!$C$5:$W$46,21,FALSE))</f>
        <v/>
      </c>
      <c r="AM23" s="180" t="str">
        <f>IF(AM22="","",VLOOKUP(AM22,'（ユニット型）シフト記号表'!$C$5:$W$46,21,FALSE))</f>
        <v/>
      </c>
      <c r="AN23" s="181" t="str">
        <f>IF(AN22="","",VLOOKUP(AN22,'（ユニット型）シフト記号表'!$C$5:$W$46,21,FALSE))</f>
        <v/>
      </c>
      <c r="AO23" s="179" t="str">
        <f>IF(AO22="","",VLOOKUP(AO22,'（ユニット型）シフト記号表'!$C$5:$W$46,21,FALSE))</f>
        <v/>
      </c>
      <c r="AP23" s="180" t="str">
        <f>IF(AP22="","",VLOOKUP(AP22,'（ユニット型）シフト記号表'!$C$5:$W$46,21,FALSE))</f>
        <v/>
      </c>
      <c r="AQ23" s="180" t="str">
        <f>IF(AQ22="","",VLOOKUP(AQ22,'（ユニット型）シフト記号表'!$C$5:$W$46,21,FALSE))</f>
        <v/>
      </c>
      <c r="AR23" s="180" t="str">
        <f>IF(AR22="","",VLOOKUP(AR22,'（ユニット型）シフト記号表'!$C$5:$W$46,21,FALSE))</f>
        <v/>
      </c>
      <c r="AS23" s="180" t="str">
        <f>IF(AS22="","",VLOOKUP(AS22,'（ユニット型）シフト記号表'!$C$5:$W$46,21,FALSE))</f>
        <v/>
      </c>
      <c r="AT23" s="180" t="str">
        <f>IF(AT22="","",VLOOKUP(AT22,'（ユニット型）シフト記号表'!$C$5:$W$46,21,FALSE))</f>
        <v/>
      </c>
      <c r="AU23" s="181" t="str">
        <f>IF(AU22="","",VLOOKUP(AU22,'（ユニット型）シフト記号表'!$C$5:$W$46,21,FALSE))</f>
        <v/>
      </c>
      <c r="AV23" s="179" t="str">
        <f>IF(AV22="","",VLOOKUP(AV22,'（ユニット型）シフト記号表'!$C$5:$W$46,21,FALSE))</f>
        <v/>
      </c>
      <c r="AW23" s="180" t="str">
        <f>IF(AW22="","",VLOOKUP(AW22,'（ユニット型）シフト記号表'!$C$5:$W$46,21,FALSE))</f>
        <v/>
      </c>
      <c r="AX23" s="180" t="str">
        <f>IF(AX22="","",VLOOKUP(AX22,'（ユニット型）シフト記号表'!$C$5:$W$46,21,FALSE))</f>
        <v/>
      </c>
      <c r="AY23" s="180" t="str">
        <f>IF(AY22="","",VLOOKUP(AY22,'（ユニット型）シフト記号表'!$C$5:$W$46,21,FALSE))</f>
        <v/>
      </c>
      <c r="AZ23" s="180" t="str">
        <f>IF(AZ22="","",VLOOKUP(AZ22,'（ユニット型）シフト記号表'!$C$5:$W$46,21,FALSE))</f>
        <v/>
      </c>
      <c r="BA23" s="180" t="str">
        <f>IF(BA22="","",VLOOKUP(BA22,'（ユニット型）シフト記号表'!$C$5:$W$46,21,FALSE))</f>
        <v/>
      </c>
      <c r="BB23" s="181" t="str">
        <f>IF(BB22="","",VLOOKUP(BB22,'（ユニット型）シフト記号表'!$C$5:$W$46,21,FALSE))</f>
        <v/>
      </c>
      <c r="BC23" s="179" t="str">
        <f>IF(BC22="","",VLOOKUP(BC22,'（ユニット型）シフト記号表'!$C$5:$W$46,21,FALSE))</f>
        <v/>
      </c>
      <c r="BD23" s="180" t="str">
        <f>IF(BD22="","",VLOOKUP(BD22,'（ユニット型）シフト記号表'!$C$5:$W$46,21,FALSE))</f>
        <v/>
      </c>
      <c r="BE23" s="182" t="str">
        <f>IF(BE22="","",VLOOKUP(BE22,'（ユニット型）シフト記号表'!$C$5:$W$46,21,FALSE))</f>
        <v/>
      </c>
      <c r="BF23" s="252">
        <f>IF($BI$3="計画",SUM(AA23:BB23),IF($BI$3="実績",SUM(AA23:BE23),""))</f>
        <v>0</v>
      </c>
      <c r="BG23" s="253"/>
      <c r="BH23" s="254">
        <f>IF($BI$3="計画",BF23/4,IF($BI$3="実績",(BF23/($BI$7/7)),""))</f>
        <v>0</v>
      </c>
      <c r="BI23" s="255"/>
      <c r="BJ23" s="240"/>
      <c r="BK23" s="241"/>
      <c r="BL23" s="241"/>
      <c r="BM23" s="241"/>
      <c r="BN23" s="242"/>
    </row>
    <row r="24" spans="2:66" ht="20.25" customHeight="1" x14ac:dyDescent="0.4">
      <c r="B24" s="59"/>
      <c r="C24" s="411"/>
      <c r="D24" s="416"/>
      <c r="E24" s="414"/>
      <c r="F24" s="415"/>
      <c r="G24" s="256"/>
      <c r="H24" s="257"/>
      <c r="I24" s="265">
        <f>G23</f>
        <v>0</v>
      </c>
      <c r="J24" s="257"/>
      <c r="K24" s="265">
        <f>M23</f>
        <v>0</v>
      </c>
      <c r="L24" s="257"/>
      <c r="M24" s="258"/>
      <c r="N24" s="259"/>
      <c r="O24" s="260"/>
      <c r="P24" s="261"/>
      <c r="Q24" s="261"/>
      <c r="R24" s="262"/>
      <c r="S24" s="278"/>
      <c r="T24" s="244"/>
      <c r="U24" s="279"/>
      <c r="V24" s="29" t="s">
        <v>129</v>
      </c>
      <c r="W24" s="30"/>
      <c r="X24" s="30"/>
      <c r="Y24" s="21"/>
      <c r="Z24" s="64"/>
      <c r="AA24" s="183" t="str">
        <f>IF(AA22="","",VLOOKUP(AA22,'（ユニット型）シフト記号表'!$C$5:$Y$46,23,FALSE))</f>
        <v/>
      </c>
      <c r="AB24" s="184" t="str">
        <f>IF(AB22="","",VLOOKUP(AB22,'（ユニット型）シフト記号表'!$C$5:$Y$46,23,FALSE))</f>
        <v/>
      </c>
      <c r="AC24" s="184" t="str">
        <f>IF(AC22="","",VLOOKUP(AC22,'（ユニット型）シフト記号表'!$C$5:$Y$46,23,FALSE))</f>
        <v/>
      </c>
      <c r="AD24" s="184" t="str">
        <f>IF(AD22="","",VLOOKUP(AD22,'（ユニット型）シフト記号表'!$C$5:$Y$46,23,FALSE))</f>
        <v/>
      </c>
      <c r="AE24" s="184" t="str">
        <f>IF(AE22="","",VLOOKUP(AE22,'（ユニット型）シフト記号表'!$C$5:$Y$46,23,FALSE))</f>
        <v/>
      </c>
      <c r="AF24" s="184" t="str">
        <f>IF(AF22="","",VLOOKUP(AF22,'（ユニット型）シフト記号表'!$C$5:$Y$46,23,FALSE))</f>
        <v/>
      </c>
      <c r="AG24" s="185" t="str">
        <f>IF(AG22="","",VLOOKUP(AG22,'（ユニット型）シフト記号表'!$C$5:$Y$46,23,FALSE))</f>
        <v/>
      </c>
      <c r="AH24" s="183" t="str">
        <f>IF(AH22="","",VLOOKUP(AH22,'（ユニット型）シフト記号表'!$C$5:$Y$46,23,FALSE))</f>
        <v/>
      </c>
      <c r="AI24" s="184" t="str">
        <f>IF(AI22="","",VLOOKUP(AI22,'（ユニット型）シフト記号表'!$C$5:$Y$46,23,FALSE))</f>
        <v/>
      </c>
      <c r="AJ24" s="184" t="str">
        <f>IF(AJ22="","",VLOOKUP(AJ22,'（ユニット型）シフト記号表'!$C$5:$Y$46,23,FALSE))</f>
        <v/>
      </c>
      <c r="AK24" s="184" t="str">
        <f>IF(AK22="","",VLOOKUP(AK22,'（ユニット型）シフト記号表'!$C$5:$Y$46,23,FALSE))</f>
        <v/>
      </c>
      <c r="AL24" s="184" t="str">
        <f>IF(AL22="","",VLOOKUP(AL22,'（ユニット型）シフト記号表'!$C$5:$Y$46,23,FALSE))</f>
        <v/>
      </c>
      <c r="AM24" s="184" t="str">
        <f>IF(AM22="","",VLOOKUP(AM22,'（ユニット型）シフト記号表'!$C$5:$Y$46,23,FALSE))</f>
        <v/>
      </c>
      <c r="AN24" s="185" t="str">
        <f>IF(AN22="","",VLOOKUP(AN22,'（ユニット型）シフト記号表'!$C$5:$Y$46,23,FALSE))</f>
        <v/>
      </c>
      <c r="AO24" s="183" t="str">
        <f>IF(AO22="","",VLOOKUP(AO22,'（ユニット型）シフト記号表'!$C$5:$Y$46,23,FALSE))</f>
        <v/>
      </c>
      <c r="AP24" s="184" t="str">
        <f>IF(AP22="","",VLOOKUP(AP22,'（ユニット型）シフト記号表'!$C$5:$Y$46,23,FALSE))</f>
        <v/>
      </c>
      <c r="AQ24" s="184" t="str">
        <f>IF(AQ22="","",VLOOKUP(AQ22,'（ユニット型）シフト記号表'!$C$5:$Y$46,23,FALSE))</f>
        <v/>
      </c>
      <c r="AR24" s="184" t="str">
        <f>IF(AR22="","",VLOOKUP(AR22,'（ユニット型）シフト記号表'!$C$5:$Y$46,23,FALSE))</f>
        <v/>
      </c>
      <c r="AS24" s="184" t="str">
        <f>IF(AS22="","",VLOOKUP(AS22,'（ユニット型）シフト記号表'!$C$5:$Y$46,23,FALSE))</f>
        <v/>
      </c>
      <c r="AT24" s="184" t="str">
        <f>IF(AT22="","",VLOOKUP(AT22,'（ユニット型）シフト記号表'!$C$5:$Y$46,23,FALSE))</f>
        <v/>
      </c>
      <c r="AU24" s="185" t="str">
        <f>IF(AU22="","",VLOOKUP(AU22,'（ユニット型）シフト記号表'!$C$5:$Y$46,23,FALSE))</f>
        <v/>
      </c>
      <c r="AV24" s="183" t="str">
        <f>IF(AV22="","",VLOOKUP(AV22,'（ユニット型）シフト記号表'!$C$5:$Y$46,23,FALSE))</f>
        <v/>
      </c>
      <c r="AW24" s="184" t="str">
        <f>IF(AW22="","",VLOOKUP(AW22,'（ユニット型）シフト記号表'!$C$5:$Y$46,23,FALSE))</f>
        <v/>
      </c>
      <c r="AX24" s="184" t="str">
        <f>IF(AX22="","",VLOOKUP(AX22,'（ユニット型）シフト記号表'!$C$5:$Y$46,23,FALSE))</f>
        <v/>
      </c>
      <c r="AY24" s="184" t="str">
        <f>IF(AY22="","",VLOOKUP(AY22,'（ユニット型）シフト記号表'!$C$5:$Y$46,23,FALSE))</f>
        <v/>
      </c>
      <c r="AZ24" s="184" t="str">
        <f>IF(AZ22="","",VLOOKUP(AZ22,'（ユニット型）シフト記号表'!$C$5:$Y$46,23,FALSE))</f>
        <v/>
      </c>
      <c r="BA24" s="184" t="str">
        <f>IF(BA22="","",VLOOKUP(BA22,'（ユニット型）シフト記号表'!$C$5:$Y$46,23,FALSE))</f>
        <v/>
      </c>
      <c r="BB24" s="185" t="str">
        <f>IF(BB22="","",VLOOKUP(BB22,'（ユニット型）シフト記号表'!$C$5:$Y$46,23,FALSE))</f>
        <v/>
      </c>
      <c r="BC24" s="183" t="str">
        <f>IF(BC22="","",VLOOKUP(BC22,'（ユニット型）シフト記号表'!$C$5:$Y$46,23,FALSE))</f>
        <v/>
      </c>
      <c r="BD24" s="184" t="str">
        <f>IF(BD22="","",VLOOKUP(BD22,'（ユニット型）シフト記号表'!$C$5:$Y$46,23,FALSE))</f>
        <v/>
      </c>
      <c r="BE24" s="186" t="str">
        <f>IF(BE22="","",VLOOKUP(BE22,'（ユニット型）シフト記号表'!$C$5:$Y$46,23,FALSE))</f>
        <v/>
      </c>
      <c r="BF24" s="263">
        <f>IF($BI$3="計画",SUM(AA24:BB24),IF($BI$3="実績",SUM(AA24:BE24),""))</f>
        <v>0</v>
      </c>
      <c r="BG24" s="264"/>
      <c r="BH24" s="284">
        <f>IF($BI$3="計画",BF24/4,IF($BI$3="実績",(BF24/($BI$7/7)),""))</f>
        <v>0</v>
      </c>
      <c r="BI24" s="285"/>
      <c r="BJ24" s="243"/>
      <c r="BK24" s="244"/>
      <c r="BL24" s="244"/>
      <c r="BM24" s="244"/>
      <c r="BN24" s="245"/>
    </row>
    <row r="25" spans="2:66" ht="20.25" customHeight="1" x14ac:dyDescent="0.4">
      <c r="B25" s="60"/>
      <c r="C25" s="410"/>
      <c r="D25" s="413"/>
      <c r="E25" s="414"/>
      <c r="F25" s="415"/>
      <c r="G25" s="246"/>
      <c r="H25" s="247"/>
      <c r="I25" s="205"/>
      <c r="J25" s="206"/>
      <c r="K25" s="205"/>
      <c r="L25" s="206"/>
      <c r="M25" s="272"/>
      <c r="N25" s="273"/>
      <c r="O25" s="250"/>
      <c r="P25" s="251"/>
      <c r="Q25" s="251"/>
      <c r="R25" s="247"/>
      <c r="S25" s="274"/>
      <c r="T25" s="238"/>
      <c r="U25" s="275"/>
      <c r="V25" s="25" t="s">
        <v>18</v>
      </c>
      <c r="W25" s="31"/>
      <c r="X25" s="31"/>
      <c r="Y25" s="19"/>
      <c r="Z25" s="65"/>
      <c r="AA25" s="209"/>
      <c r="AB25" s="210"/>
      <c r="AC25" s="210"/>
      <c r="AD25" s="210"/>
      <c r="AE25" s="210"/>
      <c r="AF25" s="210"/>
      <c r="AG25" s="211"/>
      <c r="AH25" s="209"/>
      <c r="AI25" s="210"/>
      <c r="AJ25" s="210"/>
      <c r="AK25" s="210"/>
      <c r="AL25" s="210"/>
      <c r="AM25" s="210"/>
      <c r="AN25" s="211"/>
      <c r="AO25" s="209"/>
      <c r="AP25" s="210"/>
      <c r="AQ25" s="210"/>
      <c r="AR25" s="210"/>
      <c r="AS25" s="210"/>
      <c r="AT25" s="210"/>
      <c r="AU25" s="211"/>
      <c r="AV25" s="209"/>
      <c r="AW25" s="210"/>
      <c r="AX25" s="210"/>
      <c r="AY25" s="210"/>
      <c r="AZ25" s="210"/>
      <c r="BA25" s="210"/>
      <c r="BB25" s="211"/>
      <c r="BC25" s="209"/>
      <c r="BD25" s="213"/>
      <c r="BE25" s="214"/>
      <c r="BF25" s="280"/>
      <c r="BG25" s="281"/>
      <c r="BH25" s="282"/>
      <c r="BI25" s="283"/>
      <c r="BJ25" s="237"/>
      <c r="BK25" s="238"/>
      <c r="BL25" s="238"/>
      <c r="BM25" s="238"/>
      <c r="BN25" s="239"/>
    </row>
    <row r="26" spans="2:66" ht="20.25" customHeight="1" x14ac:dyDescent="0.4">
      <c r="B26" s="58">
        <f>B23+1</f>
        <v>3</v>
      </c>
      <c r="C26" s="411"/>
      <c r="D26" s="416"/>
      <c r="E26" s="414"/>
      <c r="F26" s="415"/>
      <c r="G26" s="246"/>
      <c r="H26" s="247"/>
      <c r="I26" s="205"/>
      <c r="J26" s="206"/>
      <c r="K26" s="205"/>
      <c r="L26" s="206"/>
      <c r="M26" s="248"/>
      <c r="N26" s="249"/>
      <c r="O26" s="250"/>
      <c r="P26" s="251"/>
      <c r="Q26" s="251"/>
      <c r="R26" s="247"/>
      <c r="S26" s="276"/>
      <c r="T26" s="241"/>
      <c r="U26" s="277"/>
      <c r="V26" s="27" t="s">
        <v>84</v>
      </c>
      <c r="W26" s="28"/>
      <c r="X26" s="28"/>
      <c r="Y26" s="23"/>
      <c r="Z26" s="63"/>
      <c r="AA26" s="179" t="str">
        <f>IF(AA25="","",VLOOKUP(AA25,'（ユニット型）シフト記号表'!$C$5:$W$46,21,FALSE))</f>
        <v/>
      </c>
      <c r="AB26" s="180" t="str">
        <f>IF(AB25="","",VLOOKUP(AB25,'（ユニット型）シフト記号表'!$C$5:$W$46,21,FALSE))</f>
        <v/>
      </c>
      <c r="AC26" s="180" t="str">
        <f>IF(AC25="","",VLOOKUP(AC25,'（ユニット型）シフト記号表'!$C$5:$W$46,21,FALSE))</f>
        <v/>
      </c>
      <c r="AD26" s="180" t="str">
        <f>IF(AD25="","",VLOOKUP(AD25,'（ユニット型）シフト記号表'!$C$5:$W$46,21,FALSE))</f>
        <v/>
      </c>
      <c r="AE26" s="180" t="str">
        <f>IF(AE25="","",VLOOKUP(AE25,'（ユニット型）シフト記号表'!$C$5:$W$46,21,FALSE))</f>
        <v/>
      </c>
      <c r="AF26" s="180" t="str">
        <f>IF(AF25="","",VLOOKUP(AF25,'（ユニット型）シフト記号表'!$C$5:$W$46,21,FALSE))</f>
        <v/>
      </c>
      <c r="AG26" s="181" t="str">
        <f>IF(AG25="","",VLOOKUP(AG25,'（ユニット型）シフト記号表'!$C$5:$W$46,21,FALSE))</f>
        <v/>
      </c>
      <c r="AH26" s="179" t="str">
        <f>IF(AH25="","",VLOOKUP(AH25,'（ユニット型）シフト記号表'!$C$5:$W$46,21,FALSE))</f>
        <v/>
      </c>
      <c r="AI26" s="180" t="str">
        <f>IF(AI25="","",VLOOKUP(AI25,'（ユニット型）シフト記号表'!$C$5:$W$46,21,FALSE))</f>
        <v/>
      </c>
      <c r="AJ26" s="180" t="str">
        <f>IF(AJ25="","",VLOOKUP(AJ25,'（ユニット型）シフト記号表'!$C$5:$W$46,21,FALSE))</f>
        <v/>
      </c>
      <c r="AK26" s="180" t="str">
        <f>IF(AK25="","",VLOOKUP(AK25,'（ユニット型）シフト記号表'!$C$5:$W$46,21,FALSE))</f>
        <v/>
      </c>
      <c r="AL26" s="180" t="str">
        <f>IF(AL25="","",VLOOKUP(AL25,'（ユニット型）シフト記号表'!$C$5:$W$46,21,FALSE))</f>
        <v/>
      </c>
      <c r="AM26" s="180" t="str">
        <f>IF(AM25="","",VLOOKUP(AM25,'（ユニット型）シフト記号表'!$C$5:$W$46,21,FALSE))</f>
        <v/>
      </c>
      <c r="AN26" s="181" t="str">
        <f>IF(AN25="","",VLOOKUP(AN25,'（ユニット型）シフト記号表'!$C$5:$W$46,21,FALSE))</f>
        <v/>
      </c>
      <c r="AO26" s="179" t="str">
        <f>IF(AO25="","",VLOOKUP(AO25,'（ユニット型）シフト記号表'!$C$5:$W$46,21,FALSE))</f>
        <v/>
      </c>
      <c r="AP26" s="180" t="str">
        <f>IF(AP25="","",VLOOKUP(AP25,'（ユニット型）シフト記号表'!$C$5:$W$46,21,FALSE))</f>
        <v/>
      </c>
      <c r="AQ26" s="180" t="str">
        <f>IF(AQ25="","",VLOOKUP(AQ25,'（ユニット型）シフト記号表'!$C$5:$W$46,21,FALSE))</f>
        <v/>
      </c>
      <c r="AR26" s="180" t="str">
        <f>IF(AR25="","",VLOOKUP(AR25,'（ユニット型）シフト記号表'!$C$5:$W$46,21,FALSE))</f>
        <v/>
      </c>
      <c r="AS26" s="180" t="str">
        <f>IF(AS25="","",VLOOKUP(AS25,'（ユニット型）シフト記号表'!$C$5:$W$46,21,FALSE))</f>
        <v/>
      </c>
      <c r="AT26" s="180" t="str">
        <f>IF(AT25="","",VLOOKUP(AT25,'（ユニット型）シフト記号表'!$C$5:$W$46,21,FALSE))</f>
        <v/>
      </c>
      <c r="AU26" s="181" t="str">
        <f>IF(AU25="","",VLOOKUP(AU25,'（ユニット型）シフト記号表'!$C$5:$W$46,21,FALSE))</f>
        <v/>
      </c>
      <c r="AV26" s="179" t="str">
        <f>IF(AV25="","",VLOOKUP(AV25,'（ユニット型）シフト記号表'!$C$5:$W$46,21,FALSE))</f>
        <v/>
      </c>
      <c r="AW26" s="180" t="str">
        <f>IF(AW25="","",VLOOKUP(AW25,'（ユニット型）シフト記号表'!$C$5:$W$46,21,FALSE))</f>
        <v/>
      </c>
      <c r="AX26" s="180" t="str">
        <f>IF(AX25="","",VLOOKUP(AX25,'（ユニット型）シフト記号表'!$C$5:$W$46,21,FALSE))</f>
        <v/>
      </c>
      <c r="AY26" s="180" t="str">
        <f>IF(AY25="","",VLOOKUP(AY25,'（ユニット型）シフト記号表'!$C$5:$W$46,21,FALSE))</f>
        <v/>
      </c>
      <c r="AZ26" s="180" t="str">
        <f>IF(AZ25="","",VLOOKUP(AZ25,'（ユニット型）シフト記号表'!$C$5:$W$46,21,FALSE))</f>
        <v/>
      </c>
      <c r="BA26" s="180" t="str">
        <f>IF(BA25="","",VLOOKUP(BA25,'（ユニット型）シフト記号表'!$C$5:$W$46,21,FALSE))</f>
        <v/>
      </c>
      <c r="BB26" s="181" t="str">
        <f>IF(BB25="","",VLOOKUP(BB25,'（ユニット型）シフト記号表'!$C$5:$W$46,21,FALSE))</f>
        <v/>
      </c>
      <c r="BC26" s="179" t="str">
        <f>IF(BC25="","",VLOOKUP(BC25,'（ユニット型）シフト記号表'!$C$5:$W$46,21,FALSE))</f>
        <v/>
      </c>
      <c r="BD26" s="180" t="str">
        <f>IF(BD25="","",VLOOKUP(BD25,'（ユニット型）シフト記号表'!$C$5:$W$46,21,FALSE))</f>
        <v/>
      </c>
      <c r="BE26" s="182" t="str">
        <f>IF(BE25="","",VLOOKUP(BE25,'（ユニット型）シフト記号表'!$C$5:$W$46,21,FALSE))</f>
        <v/>
      </c>
      <c r="BF26" s="252">
        <f>IF($BI$3="計画",SUM(AA26:BB26),IF($BI$3="実績",SUM(AA26:BE26),""))</f>
        <v>0</v>
      </c>
      <c r="BG26" s="253"/>
      <c r="BH26" s="254">
        <f>IF($BI$3="計画",BF26/4,IF($BI$3="実績",(BF26/($BI$7/7)),""))</f>
        <v>0</v>
      </c>
      <c r="BI26" s="255"/>
      <c r="BJ26" s="240"/>
      <c r="BK26" s="241"/>
      <c r="BL26" s="241"/>
      <c r="BM26" s="241"/>
      <c r="BN26" s="242"/>
    </row>
    <row r="27" spans="2:66" ht="20.25" customHeight="1" x14ac:dyDescent="0.4">
      <c r="B27" s="59"/>
      <c r="C27" s="411"/>
      <c r="D27" s="416"/>
      <c r="E27" s="414"/>
      <c r="F27" s="415"/>
      <c r="G27" s="256"/>
      <c r="H27" s="257"/>
      <c r="I27" s="265">
        <f>G26</f>
        <v>0</v>
      </c>
      <c r="J27" s="257"/>
      <c r="K27" s="265">
        <f>M26</f>
        <v>0</v>
      </c>
      <c r="L27" s="257"/>
      <c r="M27" s="258"/>
      <c r="N27" s="259"/>
      <c r="O27" s="260"/>
      <c r="P27" s="261"/>
      <c r="Q27" s="261"/>
      <c r="R27" s="262"/>
      <c r="S27" s="278"/>
      <c r="T27" s="244"/>
      <c r="U27" s="279"/>
      <c r="V27" s="29" t="s">
        <v>129</v>
      </c>
      <c r="W27" s="32"/>
      <c r="X27" s="32"/>
      <c r="Y27" s="20"/>
      <c r="Z27" s="66"/>
      <c r="AA27" s="183" t="str">
        <f>IF(AA25="","",VLOOKUP(AA25,'（ユニット型）シフト記号表'!$C$5:$Y$46,23,FALSE))</f>
        <v/>
      </c>
      <c r="AB27" s="184" t="str">
        <f>IF(AB25="","",VLOOKUP(AB25,'（ユニット型）シフト記号表'!$C$5:$Y$46,23,FALSE))</f>
        <v/>
      </c>
      <c r="AC27" s="184" t="str">
        <f>IF(AC25="","",VLOOKUP(AC25,'（ユニット型）シフト記号表'!$C$5:$Y$46,23,FALSE))</f>
        <v/>
      </c>
      <c r="AD27" s="184" t="str">
        <f>IF(AD25="","",VLOOKUP(AD25,'（ユニット型）シフト記号表'!$C$5:$Y$46,23,FALSE))</f>
        <v/>
      </c>
      <c r="AE27" s="184" t="str">
        <f>IF(AE25="","",VLOOKUP(AE25,'（ユニット型）シフト記号表'!$C$5:$Y$46,23,FALSE))</f>
        <v/>
      </c>
      <c r="AF27" s="184" t="str">
        <f>IF(AF25="","",VLOOKUP(AF25,'（ユニット型）シフト記号表'!$C$5:$Y$46,23,FALSE))</f>
        <v/>
      </c>
      <c r="AG27" s="185" t="str">
        <f>IF(AG25="","",VLOOKUP(AG25,'（ユニット型）シフト記号表'!$C$5:$Y$46,23,FALSE))</f>
        <v/>
      </c>
      <c r="AH27" s="183" t="str">
        <f>IF(AH25="","",VLOOKUP(AH25,'（ユニット型）シフト記号表'!$C$5:$Y$46,23,FALSE))</f>
        <v/>
      </c>
      <c r="AI27" s="184" t="str">
        <f>IF(AI25="","",VLOOKUP(AI25,'（ユニット型）シフト記号表'!$C$5:$Y$46,23,FALSE))</f>
        <v/>
      </c>
      <c r="AJ27" s="184" t="str">
        <f>IF(AJ25="","",VLOOKUP(AJ25,'（ユニット型）シフト記号表'!$C$5:$Y$46,23,FALSE))</f>
        <v/>
      </c>
      <c r="AK27" s="184" t="str">
        <f>IF(AK25="","",VLOOKUP(AK25,'（ユニット型）シフト記号表'!$C$5:$Y$46,23,FALSE))</f>
        <v/>
      </c>
      <c r="AL27" s="184" t="str">
        <f>IF(AL25="","",VLOOKUP(AL25,'（ユニット型）シフト記号表'!$C$5:$Y$46,23,FALSE))</f>
        <v/>
      </c>
      <c r="AM27" s="184" t="str">
        <f>IF(AM25="","",VLOOKUP(AM25,'（ユニット型）シフト記号表'!$C$5:$Y$46,23,FALSE))</f>
        <v/>
      </c>
      <c r="AN27" s="185" t="str">
        <f>IF(AN25="","",VLOOKUP(AN25,'（ユニット型）シフト記号表'!$C$5:$Y$46,23,FALSE))</f>
        <v/>
      </c>
      <c r="AO27" s="183" t="str">
        <f>IF(AO25="","",VLOOKUP(AO25,'（ユニット型）シフト記号表'!$C$5:$Y$46,23,FALSE))</f>
        <v/>
      </c>
      <c r="AP27" s="184" t="str">
        <f>IF(AP25="","",VLOOKUP(AP25,'（ユニット型）シフト記号表'!$C$5:$Y$46,23,FALSE))</f>
        <v/>
      </c>
      <c r="AQ27" s="184" t="str">
        <f>IF(AQ25="","",VLOOKUP(AQ25,'（ユニット型）シフト記号表'!$C$5:$Y$46,23,FALSE))</f>
        <v/>
      </c>
      <c r="AR27" s="184" t="str">
        <f>IF(AR25="","",VLOOKUP(AR25,'（ユニット型）シフト記号表'!$C$5:$Y$46,23,FALSE))</f>
        <v/>
      </c>
      <c r="AS27" s="184" t="str">
        <f>IF(AS25="","",VLOOKUP(AS25,'（ユニット型）シフト記号表'!$C$5:$Y$46,23,FALSE))</f>
        <v/>
      </c>
      <c r="AT27" s="184" t="str">
        <f>IF(AT25="","",VLOOKUP(AT25,'（ユニット型）シフト記号表'!$C$5:$Y$46,23,FALSE))</f>
        <v/>
      </c>
      <c r="AU27" s="185" t="str">
        <f>IF(AU25="","",VLOOKUP(AU25,'（ユニット型）シフト記号表'!$C$5:$Y$46,23,FALSE))</f>
        <v/>
      </c>
      <c r="AV27" s="183" t="str">
        <f>IF(AV25="","",VLOOKUP(AV25,'（ユニット型）シフト記号表'!$C$5:$Y$46,23,FALSE))</f>
        <v/>
      </c>
      <c r="AW27" s="184" t="str">
        <f>IF(AW25="","",VLOOKUP(AW25,'（ユニット型）シフト記号表'!$C$5:$Y$46,23,FALSE))</f>
        <v/>
      </c>
      <c r="AX27" s="184" t="str">
        <f>IF(AX25="","",VLOOKUP(AX25,'（ユニット型）シフト記号表'!$C$5:$Y$46,23,FALSE))</f>
        <v/>
      </c>
      <c r="AY27" s="184" t="str">
        <f>IF(AY25="","",VLOOKUP(AY25,'（ユニット型）シフト記号表'!$C$5:$Y$46,23,FALSE))</f>
        <v/>
      </c>
      <c r="AZ27" s="184" t="str">
        <f>IF(AZ25="","",VLOOKUP(AZ25,'（ユニット型）シフト記号表'!$C$5:$Y$46,23,FALSE))</f>
        <v/>
      </c>
      <c r="BA27" s="184" t="str">
        <f>IF(BA25="","",VLOOKUP(BA25,'（ユニット型）シフト記号表'!$C$5:$Y$46,23,FALSE))</f>
        <v/>
      </c>
      <c r="BB27" s="185" t="str">
        <f>IF(BB25="","",VLOOKUP(BB25,'（ユニット型）シフト記号表'!$C$5:$Y$46,23,FALSE))</f>
        <v/>
      </c>
      <c r="BC27" s="183" t="str">
        <f>IF(BC25="","",VLOOKUP(BC25,'（ユニット型）シフト記号表'!$C$5:$Y$46,23,FALSE))</f>
        <v/>
      </c>
      <c r="BD27" s="184" t="str">
        <f>IF(BD25="","",VLOOKUP(BD25,'（ユニット型）シフト記号表'!$C$5:$Y$46,23,FALSE))</f>
        <v/>
      </c>
      <c r="BE27" s="186" t="str">
        <f>IF(BE25="","",VLOOKUP(BE25,'（ユニット型）シフト記号表'!$C$5:$Y$46,23,FALSE))</f>
        <v/>
      </c>
      <c r="BF27" s="263">
        <f>IF($BI$3="計画",SUM(AA27:BB27),IF($BI$3="実績",SUM(AA27:BE27),""))</f>
        <v>0</v>
      </c>
      <c r="BG27" s="264"/>
      <c r="BH27" s="284">
        <f>IF($BI$3="計画",BF27/4,IF($BI$3="実績",(BF27/($BI$7/7)),""))</f>
        <v>0</v>
      </c>
      <c r="BI27" s="285"/>
      <c r="BJ27" s="243"/>
      <c r="BK27" s="244"/>
      <c r="BL27" s="244"/>
      <c r="BM27" s="244"/>
      <c r="BN27" s="245"/>
    </row>
    <row r="28" spans="2:66" ht="20.25" customHeight="1" x14ac:dyDescent="0.4">
      <c r="B28" s="60"/>
      <c r="C28" s="410"/>
      <c r="D28" s="413"/>
      <c r="E28" s="414"/>
      <c r="F28" s="415"/>
      <c r="G28" s="246"/>
      <c r="H28" s="247"/>
      <c r="I28" s="205"/>
      <c r="J28" s="206"/>
      <c r="K28" s="205"/>
      <c r="L28" s="206"/>
      <c r="M28" s="272"/>
      <c r="N28" s="273"/>
      <c r="O28" s="250"/>
      <c r="P28" s="251"/>
      <c r="Q28" s="251"/>
      <c r="R28" s="247"/>
      <c r="S28" s="274"/>
      <c r="T28" s="238"/>
      <c r="U28" s="275"/>
      <c r="V28" s="25" t="s">
        <v>18</v>
      </c>
      <c r="W28" s="31"/>
      <c r="X28" s="31"/>
      <c r="Y28" s="19"/>
      <c r="Z28" s="65"/>
      <c r="AA28" s="209"/>
      <c r="AB28" s="210"/>
      <c r="AC28" s="210"/>
      <c r="AD28" s="210"/>
      <c r="AE28" s="210"/>
      <c r="AF28" s="210"/>
      <c r="AG28" s="211"/>
      <c r="AH28" s="209"/>
      <c r="AI28" s="210"/>
      <c r="AJ28" s="210"/>
      <c r="AK28" s="210"/>
      <c r="AL28" s="210"/>
      <c r="AM28" s="210"/>
      <c r="AN28" s="211"/>
      <c r="AO28" s="209"/>
      <c r="AP28" s="210"/>
      <c r="AQ28" s="210"/>
      <c r="AR28" s="210"/>
      <c r="AS28" s="210"/>
      <c r="AT28" s="210"/>
      <c r="AU28" s="211"/>
      <c r="AV28" s="209"/>
      <c r="AW28" s="210"/>
      <c r="AX28" s="210"/>
      <c r="AY28" s="210"/>
      <c r="AZ28" s="210"/>
      <c r="BA28" s="210"/>
      <c r="BB28" s="211"/>
      <c r="BC28" s="209"/>
      <c r="BD28" s="213"/>
      <c r="BE28" s="214"/>
      <c r="BF28" s="280"/>
      <c r="BG28" s="281"/>
      <c r="BH28" s="282"/>
      <c r="BI28" s="283"/>
      <c r="BJ28" s="237"/>
      <c r="BK28" s="238"/>
      <c r="BL28" s="238"/>
      <c r="BM28" s="238"/>
      <c r="BN28" s="239"/>
    </row>
    <row r="29" spans="2:66" ht="20.25" customHeight="1" x14ac:dyDescent="0.4">
      <c r="B29" s="58">
        <f>B26+1</f>
        <v>4</v>
      </c>
      <c r="C29" s="411"/>
      <c r="D29" s="416"/>
      <c r="E29" s="414"/>
      <c r="F29" s="415"/>
      <c r="G29" s="246"/>
      <c r="H29" s="247"/>
      <c r="I29" s="205"/>
      <c r="J29" s="206"/>
      <c r="K29" s="205"/>
      <c r="L29" s="206"/>
      <c r="M29" s="248"/>
      <c r="N29" s="249"/>
      <c r="O29" s="250"/>
      <c r="P29" s="251"/>
      <c r="Q29" s="251"/>
      <c r="R29" s="247"/>
      <c r="S29" s="276"/>
      <c r="T29" s="241"/>
      <c r="U29" s="277"/>
      <c r="V29" s="27" t="s">
        <v>84</v>
      </c>
      <c r="W29" s="28"/>
      <c r="X29" s="28"/>
      <c r="Y29" s="23"/>
      <c r="Z29" s="63"/>
      <c r="AA29" s="179" t="str">
        <f>IF(AA28="","",VLOOKUP(AA28,'（ユニット型）シフト記号表'!$C$5:$W$46,21,FALSE))</f>
        <v/>
      </c>
      <c r="AB29" s="180" t="str">
        <f>IF(AB28="","",VLOOKUP(AB28,'（ユニット型）シフト記号表'!$C$5:$W$46,21,FALSE))</f>
        <v/>
      </c>
      <c r="AC29" s="180" t="str">
        <f>IF(AC28="","",VLOOKUP(AC28,'（ユニット型）シフト記号表'!$C$5:$W$46,21,FALSE))</f>
        <v/>
      </c>
      <c r="AD29" s="180" t="str">
        <f>IF(AD28="","",VLOOKUP(AD28,'（ユニット型）シフト記号表'!$C$5:$W$46,21,FALSE))</f>
        <v/>
      </c>
      <c r="AE29" s="180" t="str">
        <f>IF(AE28="","",VLOOKUP(AE28,'（ユニット型）シフト記号表'!$C$5:$W$46,21,FALSE))</f>
        <v/>
      </c>
      <c r="AF29" s="180" t="str">
        <f>IF(AF28="","",VLOOKUP(AF28,'（ユニット型）シフト記号表'!$C$5:$W$46,21,FALSE))</f>
        <v/>
      </c>
      <c r="AG29" s="181" t="str">
        <f>IF(AG28="","",VLOOKUP(AG28,'（ユニット型）シフト記号表'!$C$5:$W$46,21,FALSE))</f>
        <v/>
      </c>
      <c r="AH29" s="179" t="str">
        <f>IF(AH28="","",VLOOKUP(AH28,'（ユニット型）シフト記号表'!$C$5:$W$46,21,FALSE))</f>
        <v/>
      </c>
      <c r="AI29" s="180" t="str">
        <f>IF(AI28="","",VLOOKUP(AI28,'（ユニット型）シフト記号表'!$C$5:$W$46,21,FALSE))</f>
        <v/>
      </c>
      <c r="AJ29" s="180" t="str">
        <f>IF(AJ28="","",VLOOKUP(AJ28,'（ユニット型）シフト記号表'!$C$5:$W$46,21,FALSE))</f>
        <v/>
      </c>
      <c r="AK29" s="180" t="str">
        <f>IF(AK28="","",VLOOKUP(AK28,'（ユニット型）シフト記号表'!$C$5:$W$46,21,FALSE))</f>
        <v/>
      </c>
      <c r="AL29" s="180" t="str">
        <f>IF(AL28="","",VLOOKUP(AL28,'（ユニット型）シフト記号表'!$C$5:$W$46,21,FALSE))</f>
        <v/>
      </c>
      <c r="AM29" s="180" t="str">
        <f>IF(AM28="","",VLOOKUP(AM28,'（ユニット型）シフト記号表'!$C$5:$W$46,21,FALSE))</f>
        <v/>
      </c>
      <c r="AN29" s="181" t="str">
        <f>IF(AN28="","",VLOOKUP(AN28,'（ユニット型）シフト記号表'!$C$5:$W$46,21,FALSE))</f>
        <v/>
      </c>
      <c r="AO29" s="179" t="str">
        <f>IF(AO28="","",VLOOKUP(AO28,'（ユニット型）シフト記号表'!$C$5:$W$46,21,FALSE))</f>
        <v/>
      </c>
      <c r="AP29" s="180" t="str">
        <f>IF(AP28="","",VLOOKUP(AP28,'（ユニット型）シフト記号表'!$C$5:$W$46,21,FALSE))</f>
        <v/>
      </c>
      <c r="AQ29" s="180" t="str">
        <f>IF(AQ28="","",VLOOKUP(AQ28,'（ユニット型）シフト記号表'!$C$5:$W$46,21,FALSE))</f>
        <v/>
      </c>
      <c r="AR29" s="180" t="str">
        <f>IF(AR28="","",VLOOKUP(AR28,'（ユニット型）シフト記号表'!$C$5:$W$46,21,FALSE))</f>
        <v/>
      </c>
      <c r="AS29" s="180" t="str">
        <f>IF(AS28="","",VLOOKUP(AS28,'（ユニット型）シフト記号表'!$C$5:$W$46,21,FALSE))</f>
        <v/>
      </c>
      <c r="AT29" s="180" t="str">
        <f>IF(AT28="","",VLOOKUP(AT28,'（ユニット型）シフト記号表'!$C$5:$W$46,21,FALSE))</f>
        <v/>
      </c>
      <c r="AU29" s="181" t="str">
        <f>IF(AU28="","",VLOOKUP(AU28,'（ユニット型）シフト記号表'!$C$5:$W$46,21,FALSE))</f>
        <v/>
      </c>
      <c r="AV29" s="179" t="str">
        <f>IF(AV28="","",VLOOKUP(AV28,'（ユニット型）シフト記号表'!$C$5:$W$46,21,FALSE))</f>
        <v/>
      </c>
      <c r="AW29" s="180" t="str">
        <f>IF(AW28="","",VLOOKUP(AW28,'（ユニット型）シフト記号表'!$C$5:$W$46,21,FALSE))</f>
        <v/>
      </c>
      <c r="AX29" s="180" t="str">
        <f>IF(AX28="","",VLOOKUP(AX28,'（ユニット型）シフト記号表'!$C$5:$W$46,21,FALSE))</f>
        <v/>
      </c>
      <c r="AY29" s="180" t="str">
        <f>IF(AY28="","",VLOOKUP(AY28,'（ユニット型）シフト記号表'!$C$5:$W$46,21,FALSE))</f>
        <v/>
      </c>
      <c r="AZ29" s="180" t="str">
        <f>IF(AZ28="","",VLOOKUP(AZ28,'（ユニット型）シフト記号表'!$C$5:$W$46,21,FALSE))</f>
        <v/>
      </c>
      <c r="BA29" s="180" t="str">
        <f>IF(BA28="","",VLOOKUP(BA28,'（ユニット型）シフト記号表'!$C$5:$W$46,21,FALSE))</f>
        <v/>
      </c>
      <c r="BB29" s="181" t="str">
        <f>IF(BB28="","",VLOOKUP(BB28,'（ユニット型）シフト記号表'!$C$5:$W$46,21,FALSE))</f>
        <v/>
      </c>
      <c r="BC29" s="179" t="str">
        <f>IF(BC28="","",VLOOKUP(BC28,'（ユニット型）シフト記号表'!$C$5:$W$46,21,FALSE))</f>
        <v/>
      </c>
      <c r="BD29" s="180" t="str">
        <f>IF(BD28="","",VLOOKUP(BD28,'（ユニット型）シフト記号表'!$C$5:$W$46,21,FALSE))</f>
        <v/>
      </c>
      <c r="BE29" s="182" t="str">
        <f>IF(BE28="","",VLOOKUP(BE28,'（ユニット型）シフト記号表'!$C$5:$W$46,21,FALSE))</f>
        <v/>
      </c>
      <c r="BF29" s="252">
        <f>IF($BI$3="計画",SUM(AA29:BB29),IF($BI$3="実績",SUM(AA29:BE29),""))</f>
        <v>0</v>
      </c>
      <c r="BG29" s="253"/>
      <c r="BH29" s="254">
        <f>IF($BI$3="計画",BF29/4,IF($BI$3="実績",(BF29/($BI$7/7)),""))</f>
        <v>0</v>
      </c>
      <c r="BI29" s="255"/>
      <c r="BJ29" s="240"/>
      <c r="BK29" s="241"/>
      <c r="BL29" s="241"/>
      <c r="BM29" s="241"/>
      <c r="BN29" s="242"/>
    </row>
    <row r="30" spans="2:66" ht="20.25" customHeight="1" x14ac:dyDescent="0.4">
      <c r="B30" s="59"/>
      <c r="C30" s="411"/>
      <c r="D30" s="416"/>
      <c r="E30" s="414"/>
      <c r="F30" s="415"/>
      <c r="G30" s="256"/>
      <c r="H30" s="257"/>
      <c r="I30" s="265">
        <f>G29</f>
        <v>0</v>
      </c>
      <c r="J30" s="257"/>
      <c r="K30" s="265">
        <f>M29</f>
        <v>0</v>
      </c>
      <c r="L30" s="257"/>
      <c r="M30" s="258"/>
      <c r="N30" s="259"/>
      <c r="O30" s="260"/>
      <c r="P30" s="261"/>
      <c r="Q30" s="261"/>
      <c r="R30" s="262"/>
      <c r="S30" s="278"/>
      <c r="T30" s="244"/>
      <c r="U30" s="279"/>
      <c r="V30" s="29" t="s">
        <v>129</v>
      </c>
      <c r="W30" s="33"/>
      <c r="X30" s="33"/>
      <c r="Y30" s="21"/>
      <c r="Z30" s="64"/>
      <c r="AA30" s="183" t="str">
        <f>IF(AA28="","",VLOOKUP(AA28,'（ユニット型）シフト記号表'!$C$5:$Y$46,23,FALSE))</f>
        <v/>
      </c>
      <c r="AB30" s="184" t="str">
        <f>IF(AB28="","",VLOOKUP(AB28,'（ユニット型）シフト記号表'!$C$5:$Y$46,23,FALSE))</f>
        <v/>
      </c>
      <c r="AC30" s="184" t="str">
        <f>IF(AC28="","",VLOOKUP(AC28,'（ユニット型）シフト記号表'!$C$5:$Y$46,23,FALSE))</f>
        <v/>
      </c>
      <c r="AD30" s="184" t="str">
        <f>IF(AD28="","",VLOOKUP(AD28,'（ユニット型）シフト記号表'!$C$5:$Y$46,23,FALSE))</f>
        <v/>
      </c>
      <c r="AE30" s="184" t="str">
        <f>IF(AE28="","",VLOOKUP(AE28,'（ユニット型）シフト記号表'!$C$5:$Y$46,23,FALSE))</f>
        <v/>
      </c>
      <c r="AF30" s="184" t="str">
        <f>IF(AF28="","",VLOOKUP(AF28,'（ユニット型）シフト記号表'!$C$5:$Y$46,23,FALSE))</f>
        <v/>
      </c>
      <c r="AG30" s="185" t="str">
        <f>IF(AG28="","",VLOOKUP(AG28,'（ユニット型）シフト記号表'!$C$5:$Y$46,23,FALSE))</f>
        <v/>
      </c>
      <c r="AH30" s="183" t="str">
        <f>IF(AH28="","",VLOOKUP(AH28,'（ユニット型）シフト記号表'!$C$5:$Y$46,23,FALSE))</f>
        <v/>
      </c>
      <c r="AI30" s="184" t="str">
        <f>IF(AI28="","",VLOOKUP(AI28,'（ユニット型）シフト記号表'!$C$5:$Y$46,23,FALSE))</f>
        <v/>
      </c>
      <c r="AJ30" s="184" t="str">
        <f>IF(AJ28="","",VLOOKUP(AJ28,'（ユニット型）シフト記号表'!$C$5:$Y$46,23,FALSE))</f>
        <v/>
      </c>
      <c r="AK30" s="184" t="str">
        <f>IF(AK28="","",VLOOKUP(AK28,'（ユニット型）シフト記号表'!$C$5:$Y$46,23,FALSE))</f>
        <v/>
      </c>
      <c r="AL30" s="184" t="str">
        <f>IF(AL28="","",VLOOKUP(AL28,'（ユニット型）シフト記号表'!$C$5:$Y$46,23,FALSE))</f>
        <v/>
      </c>
      <c r="AM30" s="184" t="str">
        <f>IF(AM28="","",VLOOKUP(AM28,'（ユニット型）シフト記号表'!$C$5:$Y$46,23,FALSE))</f>
        <v/>
      </c>
      <c r="AN30" s="185" t="str">
        <f>IF(AN28="","",VLOOKUP(AN28,'（ユニット型）シフト記号表'!$C$5:$Y$46,23,FALSE))</f>
        <v/>
      </c>
      <c r="AO30" s="183" t="str">
        <f>IF(AO28="","",VLOOKUP(AO28,'（ユニット型）シフト記号表'!$C$5:$Y$46,23,FALSE))</f>
        <v/>
      </c>
      <c r="AP30" s="184" t="str">
        <f>IF(AP28="","",VLOOKUP(AP28,'（ユニット型）シフト記号表'!$C$5:$Y$46,23,FALSE))</f>
        <v/>
      </c>
      <c r="AQ30" s="184" t="str">
        <f>IF(AQ28="","",VLOOKUP(AQ28,'（ユニット型）シフト記号表'!$C$5:$Y$46,23,FALSE))</f>
        <v/>
      </c>
      <c r="AR30" s="184" t="str">
        <f>IF(AR28="","",VLOOKUP(AR28,'（ユニット型）シフト記号表'!$C$5:$Y$46,23,FALSE))</f>
        <v/>
      </c>
      <c r="AS30" s="184" t="str">
        <f>IF(AS28="","",VLOOKUP(AS28,'（ユニット型）シフト記号表'!$C$5:$Y$46,23,FALSE))</f>
        <v/>
      </c>
      <c r="AT30" s="184" t="str">
        <f>IF(AT28="","",VLOOKUP(AT28,'（ユニット型）シフト記号表'!$C$5:$Y$46,23,FALSE))</f>
        <v/>
      </c>
      <c r="AU30" s="185" t="str">
        <f>IF(AU28="","",VLOOKUP(AU28,'（ユニット型）シフト記号表'!$C$5:$Y$46,23,FALSE))</f>
        <v/>
      </c>
      <c r="AV30" s="183" t="str">
        <f>IF(AV28="","",VLOOKUP(AV28,'（ユニット型）シフト記号表'!$C$5:$Y$46,23,FALSE))</f>
        <v/>
      </c>
      <c r="AW30" s="184" t="str">
        <f>IF(AW28="","",VLOOKUP(AW28,'（ユニット型）シフト記号表'!$C$5:$Y$46,23,FALSE))</f>
        <v/>
      </c>
      <c r="AX30" s="184" t="str">
        <f>IF(AX28="","",VLOOKUP(AX28,'（ユニット型）シフト記号表'!$C$5:$Y$46,23,FALSE))</f>
        <v/>
      </c>
      <c r="AY30" s="184" t="str">
        <f>IF(AY28="","",VLOOKUP(AY28,'（ユニット型）シフト記号表'!$C$5:$Y$46,23,FALSE))</f>
        <v/>
      </c>
      <c r="AZ30" s="184" t="str">
        <f>IF(AZ28="","",VLOOKUP(AZ28,'（ユニット型）シフト記号表'!$C$5:$Y$46,23,FALSE))</f>
        <v/>
      </c>
      <c r="BA30" s="184" t="str">
        <f>IF(BA28="","",VLOOKUP(BA28,'（ユニット型）シフト記号表'!$C$5:$Y$46,23,FALSE))</f>
        <v/>
      </c>
      <c r="BB30" s="185" t="str">
        <f>IF(BB28="","",VLOOKUP(BB28,'（ユニット型）シフト記号表'!$C$5:$Y$46,23,FALSE))</f>
        <v/>
      </c>
      <c r="BC30" s="183" t="str">
        <f>IF(BC28="","",VLOOKUP(BC28,'（ユニット型）シフト記号表'!$C$5:$Y$46,23,FALSE))</f>
        <v/>
      </c>
      <c r="BD30" s="184" t="str">
        <f>IF(BD28="","",VLOOKUP(BD28,'（ユニット型）シフト記号表'!$C$5:$Y$46,23,FALSE))</f>
        <v/>
      </c>
      <c r="BE30" s="186" t="str">
        <f>IF(BE28="","",VLOOKUP(BE28,'（ユニット型）シフト記号表'!$C$5:$Y$46,23,FALSE))</f>
        <v/>
      </c>
      <c r="BF30" s="263">
        <f>IF($BI$3="計画",SUM(AA30:BB30),IF($BI$3="実績",SUM(AA30:BE30),""))</f>
        <v>0</v>
      </c>
      <c r="BG30" s="264"/>
      <c r="BH30" s="284">
        <f>IF($BI$3="計画",BF30/4,IF($BI$3="実績",(BF30/($BI$7/7)),""))</f>
        <v>0</v>
      </c>
      <c r="BI30" s="285"/>
      <c r="BJ30" s="243"/>
      <c r="BK30" s="244"/>
      <c r="BL30" s="244"/>
      <c r="BM30" s="244"/>
      <c r="BN30" s="245"/>
    </row>
    <row r="31" spans="2:66" ht="20.25" customHeight="1" x14ac:dyDescent="0.4">
      <c r="B31" s="60"/>
      <c r="C31" s="410"/>
      <c r="D31" s="413"/>
      <c r="E31" s="414"/>
      <c r="F31" s="415"/>
      <c r="G31" s="246"/>
      <c r="H31" s="247"/>
      <c r="I31" s="205"/>
      <c r="J31" s="206"/>
      <c r="K31" s="205"/>
      <c r="L31" s="206"/>
      <c r="M31" s="272"/>
      <c r="N31" s="273"/>
      <c r="O31" s="250"/>
      <c r="P31" s="251"/>
      <c r="Q31" s="251"/>
      <c r="R31" s="247"/>
      <c r="S31" s="274"/>
      <c r="T31" s="238"/>
      <c r="U31" s="275"/>
      <c r="V31" s="25" t="s">
        <v>18</v>
      </c>
      <c r="W31" s="31"/>
      <c r="X31" s="31"/>
      <c r="Y31" s="19"/>
      <c r="Z31" s="65"/>
      <c r="AA31" s="209"/>
      <c r="AB31" s="210"/>
      <c r="AC31" s="210"/>
      <c r="AD31" s="210"/>
      <c r="AE31" s="210"/>
      <c r="AF31" s="210"/>
      <c r="AG31" s="211"/>
      <c r="AH31" s="209"/>
      <c r="AI31" s="210"/>
      <c r="AJ31" s="210"/>
      <c r="AK31" s="210"/>
      <c r="AL31" s="210"/>
      <c r="AM31" s="210"/>
      <c r="AN31" s="211"/>
      <c r="AO31" s="209"/>
      <c r="AP31" s="210"/>
      <c r="AQ31" s="210"/>
      <c r="AR31" s="210"/>
      <c r="AS31" s="210"/>
      <c r="AT31" s="210"/>
      <c r="AU31" s="211"/>
      <c r="AV31" s="209"/>
      <c r="AW31" s="210"/>
      <c r="AX31" s="210"/>
      <c r="AY31" s="210"/>
      <c r="AZ31" s="210"/>
      <c r="BA31" s="210"/>
      <c r="BB31" s="211"/>
      <c r="BC31" s="209"/>
      <c r="BD31" s="213"/>
      <c r="BE31" s="214"/>
      <c r="BF31" s="280"/>
      <c r="BG31" s="281"/>
      <c r="BH31" s="282"/>
      <c r="BI31" s="283"/>
      <c r="BJ31" s="237"/>
      <c r="BK31" s="238"/>
      <c r="BL31" s="238"/>
      <c r="BM31" s="238"/>
      <c r="BN31" s="239"/>
    </row>
    <row r="32" spans="2:66" ht="20.25" customHeight="1" x14ac:dyDescent="0.4">
      <c r="B32" s="58">
        <f>B29+1</f>
        <v>5</v>
      </c>
      <c r="C32" s="411"/>
      <c r="D32" s="416"/>
      <c r="E32" s="414"/>
      <c r="F32" s="415"/>
      <c r="G32" s="246"/>
      <c r="H32" s="247"/>
      <c r="I32" s="205"/>
      <c r="J32" s="206"/>
      <c r="K32" s="205"/>
      <c r="L32" s="206"/>
      <c r="M32" s="248"/>
      <c r="N32" s="249"/>
      <c r="O32" s="250"/>
      <c r="P32" s="251"/>
      <c r="Q32" s="251"/>
      <c r="R32" s="247"/>
      <c r="S32" s="276"/>
      <c r="T32" s="241"/>
      <c r="U32" s="277"/>
      <c r="V32" s="27" t="s">
        <v>84</v>
      </c>
      <c r="W32" s="28"/>
      <c r="X32" s="28"/>
      <c r="Y32" s="23"/>
      <c r="Z32" s="63"/>
      <c r="AA32" s="179" t="str">
        <f>IF(AA31="","",VLOOKUP(AA31,'（ユニット型）シフト記号表'!$C$5:$W$46,21,FALSE))</f>
        <v/>
      </c>
      <c r="AB32" s="180" t="str">
        <f>IF(AB31="","",VLOOKUP(AB31,'（ユニット型）シフト記号表'!$C$5:$W$46,21,FALSE))</f>
        <v/>
      </c>
      <c r="AC32" s="180" t="str">
        <f>IF(AC31="","",VLOOKUP(AC31,'（ユニット型）シフト記号表'!$C$5:$W$46,21,FALSE))</f>
        <v/>
      </c>
      <c r="AD32" s="180" t="str">
        <f>IF(AD31="","",VLOOKUP(AD31,'（ユニット型）シフト記号表'!$C$5:$W$46,21,FALSE))</f>
        <v/>
      </c>
      <c r="AE32" s="180" t="str">
        <f>IF(AE31="","",VLOOKUP(AE31,'（ユニット型）シフト記号表'!$C$5:$W$46,21,FALSE))</f>
        <v/>
      </c>
      <c r="AF32" s="180" t="str">
        <f>IF(AF31="","",VLOOKUP(AF31,'（ユニット型）シフト記号表'!$C$5:$W$46,21,FALSE))</f>
        <v/>
      </c>
      <c r="AG32" s="181" t="str">
        <f>IF(AG31="","",VLOOKUP(AG31,'（ユニット型）シフト記号表'!$C$5:$W$46,21,FALSE))</f>
        <v/>
      </c>
      <c r="AH32" s="179" t="str">
        <f>IF(AH31="","",VLOOKUP(AH31,'（ユニット型）シフト記号表'!$C$5:$W$46,21,FALSE))</f>
        <v/>
      </c>
      <c r="AI32" s="180" t="str">
        <f>IF(AI31="","",VLOOKUP(AI31,'（ユニット型）シフト記号表'!$C$5:$W$46,21,FALSE))</f>
        <v/>
      </c>
      <c r="AJ32" s="180" t="str">
        <f>IF(AJ31="","",VLOOKUP(AJ31,'（ユニット型）シフト記号表'!$C$5:$W$46,21,FALSE))</f>
        <v/>
      </c>
      <c r="AK32" s="180" t="str">
        <f>IF(AK31="","",VLOOKUP(AK31,'（ユニット型）シフト記号表'!$C$5:$W$46,21,FALSE))</f>
        <v/>
      </c>
      <c r="AL32" s="180" t="str">
        <f>IF(AL31="","",VLOOKUP(AL31,'（ユニット型）シフト記号表'!$C$5:$W$46,21,FALSE))</f>
        <v/>
      </c>
      <c r="AM32" s="180" t="str">
        <f>IF(AM31="","",VLOOKUP(AM31,'（ユニット型）シフト記号表'!$C$5:$W$46,21,FALSE))</f>
        <v/>
      </c>
      <c r="AN32" s="181" t="str">
        <f>IF(AN31="","",VLOOKUP(AN31,'（ユニット型）シフト記号表'!$C$5:$W$46,21,FALSE))</f>
        <v/>
      </c>
      <c r="AO32" s="179" t="str">
        <f>IF(AO31="","",VLOOKUP(AO31,'（ユニット型）シフト記号表'!$C$5:$W$46,21,FALSE))</f>
        <v/>
      </c>
      <c r="AP32" s="180" t="str">
        <f>IF(AP31="","",VLOOKUP(AP31,'（ユニット型）シフト記号表'!$C$5:$W$46,21,FALSE))</f>
        <v/>
      </c>
      <c r="AQ32" s="180" t="str">
        <f>IF(AQ31="","",VLOOKUP(AQ31,'（ユニット型）シフト記号表'!$C$5:$W$46,21,FALSE))</f>
        <v/>
      </c>
      <c r="AR32" s="180" t="str">
        <f>IF(AR31="","",VLOOKUP(AR31,'（ユニット型）シフト記号表'!$C$5:$W$46,21,FALSE))</f>
        <v/>
      </c>
      <c r="AS32" s="180" t="str">
        <f>IF(AS31="","",VLOOKUP(AS31,'（ユニット型）シフト記号表'!$C$5:$W$46,21,FALSE))</f>
        <v/>
      </c>
      <c r="AT32" s="180" t="str">
        <f>IF(AT31="","",VLOOKUP(AT31,'（ユニット型）シフト記号表'!$C$5:$W$46,21,FALSE))</f>
        <v/>
      </c>
      <c r="AU32" s="181" t="str">
        <f>IF(AU31="","",VLOOKUP(AU31,'（ユニット型）シフト記号表'!$C$5:$W$46,21,FALSE))</f>
        <v/>
      </c>
      <c r="AV32" s="179" t="str">
        <f>IF(AV31="","",VLOOKUP(AV31,'（ユニット型）シフト記号表'!$C$5:$W$46,21,FALSE))</f>
        <v/>
      </c>
      <c r="AW32" s="180" t="str">
        <f>IF(AW31="","",VLOOKUP(AW31,'（ユニット型）シフト記号表'!$C$5:$W$46,21,FALSE))</f>
        <v/>
      </c>
      <c r="AX32" s="180" t="str">
        <f>IF(AX31="","",VLOOKUP(AX31,'（ユニット型）シフト記号表'!$C$5:$W$46,21,FALSE))</f>
        <v/>
      </c>
      <c r="AY32" s="180" t="str">
        <f>IF(AY31="","",VLOOKUP(AY31,'（ユニット型）シフト記号表'!$C$5:$W$46,21,FALSE))</f>
        <v/>
      </c>
      <c r="AZ32" s="180" t="str">
        <f>IF(AZ31="","",VLOOKUP(AZ31,'（ユニット型）シフト記号表'!$C$5:$W$46,21,FALSE))</f>
        <v/>
      </c>
      <c r="BA32" s="180" t="str">
        <f>IF(BA31="","",VLOOKUP(BA31,'（ユニット型）シフト記号表'!$C$5:$W$46,21,FALSE))</f>
        <v/>
      </c>
      <c r="BB32" s="181" t="str">
        <f>IF(BB31="","",VLOOKUP(BB31,'（ユニット型）シフト記号表'!$C$5:$W$46,21,FALSE))</f>
        <v/>
      </c>
      <c r="BC32" s="179" t="str">
        <f>IF(BC31="","",VLOOKUP(BC31,'（ユニット型）シフト記号表'!$C$5:$W$46,21,FALSE))</f>
        <v/>
      </c>
      <c r="BD32" s="180" t="str">
        <f>IF(BD31="","",VLOOKUP(BD31,'（ユニット型）シフト記号表'!$C$5:$W$46,21,FALSE))</f>
        <v/>
      </c>
      <c r="BE32" s="182" t="str">
        <f>IF(BE31="","",VLOOKUP(BE31,'（ユニット型）シフト記号表'!$C$5:$W$46,21,FALSE))</f>
        <v/>
      </c>
      <c r="BF32" s="252">
        <f>IF($BI$3="計画",SUM(AA32:BB32),IF($BI$3="実績",SUM(AA32:BE32),""))</f>
        <v>0</v>
      </c>
      <c r="BG32" s="253"/>
      <c r="BH32" s="254">
        <f>IF($BI$3="計画",BF32/4,IF($BI$3="実績",(BF32/($BI$7/7)),""))</f>
        <v>0</v>
      </c>
      <c r="BI32" s="255"/>
      <c r="BJ32" s="240"/>
      <c r="BK32" s="241"/>
      <c r="BL32" s="241"/>
      <c r="BM32" s="241"/>
      <c r="BN32" s="242"/>
    </row>
    <row r="33" spans="2:66" ht="20.25" customHeight="1" x14ac:dyDescent="0.4">
      <c r="B33" s="59"/>
      <c r="C33" s="411"/>
      <c r="D33" s="416"/>
      <c r="E33" s="414"/>
      <c r="F33" s="415"/>
      <c r="G33" s="256"/>
      <c r="H33" s="257"/>
      <c r="I33" s="265">
        <f>G32</f>
        <v>0</v>
      </c>
      <c r="J33" s="257"/>
      <c r="K33" s="265">
        <f>M32</f>
        <v>0</v>
      </c>
      <c r="L33" s="257"/>
      <c r="M33" s="258"/>
      <c r="N33" s="259"/>
      <c r="O33" s="260"/>
      <c r="P33" s="261"/>
      <c r="Q33" s="261"/>
      <c r="R33" s="262"/>
      <c r="S33" s="278"/>
      <c r="T33" s="244"/>
      <c r="U33" s="279"/>
      <c r="V33" s="29" t="s">
        <v>129</v>
      </c>
      <c r="W33" s="30"/>
      <c r="X33" s="30"/>
      <c r="Y33" s="22"/>
      <c r="Z33" s="67"/>
      <c r="AA33" s="183" t="str">
        <f>IF(AA31="","",VLOOKUP(AA31,'（ユニット型）シフト記号表'!$C$5:$Y$46,23,FALSE))</f>
        <v/>
      </c>
      <c r="AB33" s="184" t="str">
        <f>IF(AB31="","",VLOOKUP(AB31,'（ユニット型）シフト記号表'!$C$5:$Y$46,23,FALSE))</f>
        <v/>
      </c>
      <c r="AC33" s="184" t="str">
        <f>IF(AC31="","",VLOOKUP(AC31,'（ユニット型）シフト記号表'!$C$5:$Y$46,23,FALSE))</f>
        <v/>
      </c>
      <c r="AD33" s="184" t="str">
        <f>IF(AD31="","",VLOOKUP(AD31,'（ユニット型）シフト記号表'!$C$5:$Y$46,23,FALSE))</f>
        <v/>
      </c>
      <c r="AE33" s="184" t="str">
        <f>IF(AE31="","",VLOOKUP(AE31,'（ユニット型）シフト記号表'!$C$5:$Y$46,23,FALSE))</f>
        <v/>
      </c>
      <c r="AF33" s="184" t="str">
        <f>IF(AF31="","",VLOOKUP(AF31,'（ユニット型）シフト記号表'!$C$5:$Y$46,23,FALSE))</f>
        <v/>
      </c>
      <c r="AG33" s="185" t="str">
        <f>IF(AG31="","",VLOOKUP(AG31,'（ユニット型）シフト記号表'!$C$5:$Y$46,23,FALSE))</f>
        <v/>
      </c>
      <c r="AH33" s="183" t="str">
        <f>IF(AH31="","",VLOOKUP(AH31,'（ユニット型）シフト記号表'!$C$5:$Y$46,23,FALSE))</f>
        <v/>
      </c>
      <c r="AI33" s="184" t="str">
        <f>IF(AI31="","",VLOOKUP(AI31,'（ユニット型）シフト記号表'!$C$5:$Y$46,23,FALSE))</f>
        <v/>
      </c>
      <c r="AJ33" s="184" t="str">
        <f>IF(AJ31="","",VLOOKUP(AJ31,'（ユニット型）シフト記号表'!$C$5:$Y$46,23,FALSE))</f>
        <v/>
      </c>
      <c r="AK33" s="184" t="str">
        <f>IF(AK31="","",VLOOKUP(AK31,'（ユニット型）シフト記号表'!$C$5:$Y$46,23,FALSE))</f>
        <v/>
      </c>
      <c r="AL33" s="184" t="str">
        <f>IF(AL31="","",VLOOKUP(AL31,'（ユニット型）シフト記号表'!$C$5:$Y$46,23,FALSE))</f>
        <v/>
      </c>
      <c r="AM33" s="184" t="str">
        <f>IF(AM31="","",VLOOKUP(AM31,'（ユニット型）シフト記号表'!$C$5:$Y$46,23,FALSE))</f>
        <v/>
      </c>
      <c r="AN33" s="185" t="str">
        <f>IF(AN31="","",VLOOKUP(AN31,'（ユニット型）シフト記号表'!$C$5:$Y$46,23,FALSE))</f>
        <v/>
      </c>
      <c r="AO33" s="183" t="str">
        <f>IF(AO31="","",VLOOKUP(AO31,'（ユニット型）シフト記号表'!$C$5:$Y$46,23,FALSE))</f>
        <v/>
      </c>
      <c r="AP33" s="184" t="str">
        <f>IF(AP31="","",VLOOKUP(AP31,'（ユニット型）シフト記号表'!$C$5:$Y$46,23,FALSE))</f>
        <v/>
      </c>
      <c r="AQ33" s="184" t="str">
        <f>IF(AQ31="","",VLOOKUP(AQ31,'（ユニット型）シフト記号表'!$C$5:$Y$46,23,FALSE))</f>
        <v/>
      </c>
      <c r="AR33" s="184" t="str">
        <f>IF(AR31="","",VLOOKUP(AR31,'（ユニット型）シフト記号表'!$C$5:$Y$46,23,FALSE))</f>
        <v/>
      </c>
      <c r="AS33" s="184" t="str">
        <f>IF(AS31="","",VLOOKUP(AS31,'（ユニット型）シフト記号表'!$C$5:$Y$46,23,FALSE))</f>
        <v/>
      </c>
      <c r="AT33" s="184" t="str">
        <f>IF(AT31="","",VLOOKUP(AT31,'（ユニット型）シフト記号表'!$C$5:$Y$46,23,FALSE))</f>
        <v/>
      </c>
      <c r="AU33" s="185" t="str">
        <f>IF(AU31="","",VLOOKUP(AU31,'（ユニット型）シフト記号表'!$C$5:$Y$46,23,FALSE))</f>
        <v/>
      </c>
      <c r="AV33" s="183" t="str">
        <f>IF(AV31="","",VLOOKUP(AV31,'（ユニット型）シフト記号表'!$C$5:$Y$46,23,FALSE))</f>
        <v/>
      </c>
      <c r="AW33" s="184" t="str">
        <f>IF(AW31="","",VLOOKUP(AW31,'（ユニット型）シフト記号表'!$C$5:$Y$46,23,FALSE))</f>
        <v/>
      </c>
      <c r="AX33" s="184" t="str">
        <f>IF(AX31="","",VLOOKUP(AX31,'（ユニット型）シフト記号表'!$C$5:$Y$46,23,FALSE))</f>
        <v/>
      </c>
      <c r="AY33" s="184" t="str">
        <f>IF(AY31="","",VLOOKUP(AY31,'（ユニット型）シフト記号表'!$C$5:$Y$46,23,FALSE))</f>
        <v/>
      </c>
      <c r="AZ33" s="184" t="str">
        <f>IF(AZ31="","",VLOOKUP(AZ31,'（ユニット型）シフト記号表'!$C$5:$Y$46,23,FALSE))</f>
        <v/>
      </c>
      <c r="BA33" s="184" t="str">
        <f>IF(BA31="","",VLOOKUP(BA31,'（ユニット型）シフト記号表'!$C$5:$Y$46,23,FALSE))</f>
        <v/>
      </c>
      <c r="BB33" s="185" t="str">
        <f>IF(BB31="","",VLOOKUP(BB31,'（ユニット型）シフト記号表'!$C$5:$Y$46,23,FALSE))</f>
        <v/>
      </c>
      <c r="BC33" s="183" t="str">
        <f>IF(BC31="","",VLOOKUP(BC31,'（ユニット型）シフト記号表'!$C$5:$Y$46,23,FALSE))</f>
        <v/>
      </c>
      <c r="BD33" s="184" t="str">
        <f>IF(BD31="","",VLOOKUP(BD31,'（ユニット型）シフト記号表'!$C$5:$Y$46,23,FALSE))</f>
        <v/>
      </c>
      <c r="BE33" s="186" t="str">
        <f>IF(BE31="","",VLOOKUP(BE31,'（ユニット型）シフト記号表'!$C$5:$Y$46,23,FALSE))</f>
        <v/>
      </c>
      <c r="BF33" s="263">
        <f>IF($BI$3="計画",SUM(AA33:BB33),IF($BI$3="実績",SUM(AA33:BE33),""))</f>
        <v>0</v>
      </c>
      <c r="BG33" s="264"/>
      <c r="BH33" s="284">
        <f>IF($BI$3="計画",BF33/4,IF($BI$3="実績",(BF33/($BI$7/7)),""))</f>
        <v>0</v>
      </c>
      <c r="BI33" s="285"/>
      <c r="BJ33" s="243"/>
      <c r="BK33" s="244"/>
      <c r="BL33" s="244"/>
      <c r="BM33" s="244"/>
      <c r="BN33" s="245"/>
    </row>
    <row r="34" spans="2:66" ht="20.25" customHeight="1" x14ac:dyDescent="0.4">
      <c r="B34" s="60"/>
      <c r="C34" s="410"/>
      <c r="D34" s="413"/>
      <c r="E34" s="414"/>
      <c r="F34" s="415"/>
      <c r="G34" s="246"/>
      <c r="H34" s="247"/>
      <c r="I34" s="205"/>
      <c r="J34" s="206"/>
      <c r="K34" s="205"/>
      <c r="L34" s="206"/>
      <c r="M34" s="272"/>
      <c r="N34" s="273"/>
      <c r="O34" s="250"/>
      <c r="P34" s="251"/>
      <c r="Q34" s="251"/>
      <c r="R34" s="247"/>
      <c r="S34" s="274"/>
      <c r="T34" s="238"/>
      <c r="U34" s="275"/>
      <c r="V34" s="25" t="s">
        <v>18</v>
      </c>
      <c r="W34" s="32"/>
      <c r="X34" s="32"/>
      <c r="Y34" s="20"/>
      <c r="Z34" s="68"/>
      <c r="AA34" s="209"/>
      <c r="AB34" s="210"/>
      <c r="AC34" s="210"/>
      <c r="AD34" s="210"/>
      <c r="AE34" s="210"/>
      <c r="AF34" s="210"/>
      <c r="AG34" s="211"/>
      <c r="AH34" s="209"/>
      <c r="AI34" s="210"/>
      <c r="AJ34" s="210"/>
      <c r="AK34" s="210"/>
      <c r="AL34" s="210"/>
      <c r="AM34" s="210"/>
      <c r="AN34" s="211"/>
      <c r="AO34" s="209"/>
      <c r="AP34" s="210"/>
      <c r="AQ34" s="210"/>
      <c r="AR34" s="210"/>
      <c r="AS34" s="210"/>
      <c r="AT34" s="210"/>
      <c r="AU34" s="211"/>
      <c r="AV34" s="209"/>
      <c r="AW34" s="210"/>
      <c r="AX34" s="210"/>
      <c r="AY34" s="210"/>
      <c r="AZ34" s="210"/>
      <c r="BA34" s="210"/>
      <c r="BB34" s="211"/>
      <c r="BC34" s="209"/>
      <c r="BD34" s="213"/>
      <c r="BE34" s="214"/>
      <c r="BF34" s="280"/>
      <c r="BG34" s="281"/>
      <c r="BH34" s="282"/>
      <c r="BI34" s="283"/>
      <c r="BJ34" s="237"/>
      <c r="BK34" s="238"/>
      <c r="BL34" s="238"/>
      <c r="BM34" s="238"/>
      <c r="BN34" s="239"/>
    </row>
    <row r="35" spans="2:66" ht="20.25" customHeight="1" x14ac:dyDescent="0.4">
      <c r="B35" s="58">
        <f>B32+1</f>
        <v>6</v>
      </c>
      <c r="C35" s="411"/>
      <c r="D35" s="416"/>
      <c r="E35" s="414"/>
      <c r="F35" s="415"/>
      <c r="G35" s="246"/>
      <c r="H35" s="247"/>
      <c r="I35" s="205"/>
      <c r="J35" s="206"/>
      <c r="K35" s="205"/>
      <c r="L35" s="206"/>
      <c r="M35" s="248"/>
      <c r="N35" s="249"/>
      <c r="O35" s="250"/>
      <c r="P35" s="251"/>
      <c r="Q35" s="251"/>
      <c r="R35" s="247"/>
      <c r="S35" s="276"/>
      <c r="T35" s="241"/>
      <c r="U35" s="277"/>
      <c r="V35" s="27" t="s">
        <v>84</v>
      </c>
      <c r="W35" s="28"/>
      <c r="X35" s="28"/>
      <c r="Y35" s="23"/>
      <c r="Z35" s="63"/>
      <c r="AA35" s="179" t="str">
        <f>IF(AA34="","",VLOOKUP(AA34,'（ユニット型）シフト記号表'!$C$5:$W$46,21,FALSE))</f>
        <v/>
      </c>
      <c r="AB35" s="180" t="str">
        <f>IF(AB34="","",VLOOKUP(AB34,'（ユニット型）シフト記号表'!$C$5:$W$46,21,FALSE))</f>
        <v/>
      </c>
      <c r="AC35" s="180" t="str">
        <f>IF(AC34="","",VLOOKUP(AC34,'（ユニット型）シフト記号表'!$C$5:$W$46,21,FALSE))</f>
        <v/>
      </c>
      <c r="AD35" s="180" t="str">
        <f>IF(AD34="","",VLOOKUP(AD34,'（ユニット型）シフト記号表'!$C$5:$W$46,21,FALSE))</f>
        <v/>
      </c>
      <c r="AE35" s="180" t="str">
        <f>IF(AE34="","",VLOOKUP(AE34,'（ユニット型）シフト記号表'!$C$5:$W$46,21,FALSE))</f>
        <v/>
      </c>
      <c r="AF35" s="180" t="str">
        <f>IF(AF34="","",VLOOKUP(AF34,'（ユニット型）シフト記号表'!$C$5:$W$46,21,FALSE))</f>
        <v/>
      </c>
      <c r="AG35" s="181" t="str">
        <f>IF(AG34="","",VLOOKUP(AG34,'（ユニット型）シフト記号表'!$C$5:$W$46,21,FALSE))</f>
        <v/>
      </c>
      <c r="AH35" s="179" t="str">
        <f>IF(AH34="","",VLOOKUP(AH34,'（ユニット型）シフト記号表'!$C$5:$W$46,21,FALSE))</f>
        <v/>
      </c>
      <c r="AI35" s="180" t="str">
        <f>IF(AI34="","",VLOOKUP(AI34,'（ユニット型）シフト記号表'!$C$5:$W$46,21,FALSE))</f>
        <v/>
      </c>
      <c r="AJ35" s="180" t="str">
        <f>IF(AJ34="","",VLOOKUP(AJ34,'（ユニット型）シフト記号表'!$C$5:$W$46,21,FALSE))</f>
        <v/>
      </c>
      <c r="AK35" s="180" t="str">
        <f>IF(AK34="","",VLOOKUP(AK34,'（ユニット型）シフト記号表'!$C$5:$W$46,21,FALSE))</f>
        <v/>
      </c>
      <c r="AL35" s="180" t="str">
        <f>IF(AL34="","",VLOOKUP(AL34,'（ユニット型）シフト記号表'!$C$5:$W$46,21,FALSE))</f>
        <v/>
      </c>
      <c r="AM35" s="180" t="str">
        <f>IF(AM34="","",VLOOKUP(AM34,'（ユニット型）シフト記号表'!$C$5:$W$46,21,FALSE))</f>
        <v/>
      </c>
      <c r="AN35" s="181" t="str">
        <f>IF(AN34="","",VLOOKUP(AN34,'（ユニット型）シフト記号表'!$C$5:$W$46,21,FALSE))</f>
        <v/>
      </c>
      <c r="AO35" s="179" t="str">
        <f>IF(AO34="","",VLOOKUP(AO34,'（ユニット型）シフト記号表'!$C$5:$W$46,21,FALSE))</f>
        <v/>
      </c>
      <c r="AP35" s="180" t="str">
        <f>IF(AP34="","",VLOOKUP(AP34,'（ユニット型）シフト記号表'!$C$5:$W$46,21,FALSE))</f>
        <v/>
      </c>
      <c r="AQ35" s="180" t="str">
        <f>IF(AQ34="","",VLOOKUP(AQ34,'（ユニット型）シフト記号表'!$C$5:$W$46,21,FALSE))</f>
        <v/>
      </c>
      <c r="AR35" s="180" t="str">
        <f>IF(AR34="","",VLOOKUP(AR34,'（ユニット型）シフト記号表'!$C$5:$W$46,21,FALSE))</f>
        <v/>
      </c>
      <c r="AS35" s="180" t="str">
        <f>IF(AS34="","",VLOOKUP(AS34,'（ユニット型）シフト記号表'!$C$5:$W$46,21,FALSE))</f>
        <v/>
      </c>
      <c r="AT35" s="180" t="str">
        <f>IF(AT34="","",VLOOKUP(AT34,'（ユニット型）シフト記号表'!$C$5:$W$46,21,FALSE))</f>
        <v/>
      </c>
      <c r="AU35" s="181" t="str">
        <f>IF(AU34="","",VLOOKUP(AU34,'（ユニット型）シフト記号表'!$C$5:$W$46,21,FALSE))</f>
        <v/>
      </c>
      <c r="AV35" s="179" t="str">
        <f>IF(AV34="","",VLOOKUP(AV34,'（ユニット型）シフト記号表'!$C$5:$W$46,21,FALSE))</f>
        <v/>
      </c>
      <c r="AW35" s="180" t="str">
        <f>IF(AW34="","",VLOOKUP(AW34,'（ユニット型）シフト記号表'!$C$5:$W$46,21,FALSE))</f>
        <v/>
      </c>
      <c r="AX35" s="180" t="str">
        <f>IF(AX34="","",VLOOKUP(AX34,'（ユニット型）シフト記号表'!$C$5:$W$46,21,FALSE))</f>
        <v/>
      </c>
      <c r="AY35" s="180" t="str">
        <f>IF(AY34="","",VLOOKUP(AY34,'（ユニット型）シフト記号表'!$C$5:$W$46,21,FALSE))</f>
        <v/>
      </c>
      <c r="AZ35" s="180" t="str">
        <f>IF(AZ34="","",VLOOKUP(AZ34,'（ユニット型）シフト記号表'!$C$5:$W$46,21,FALSE))</f>
        <v/>
      </c>
      <c r="BA35" s="180" t="str">
        <f>IF(BA34="","",VLOOKUP(BA34,'（ユニット型）シフト記号表'!$C$5:$W$46,21,FALSE))</f>
        <v/>
      </c>
      <c r="BB35" s="181" t="str">
        <f>IF(BB34="","",VLOOKUP(BB34,'（ユニット型）シフト記号表'!$C$5:$W$46,21,FALSE))</f>
        <v/>
      </c>
      <c r="BC35" s="179" t="str">
        <f>IF(BC34="","",VLOOKUP(BC34,'（ユニット型）シフト記号表'!$C$5:$W$46,21,FALSE))</f>
        <v/>
      </c>
      <c r="BD35" s="180" t="str">
        <f>IF(BD34="","",VLOOKUP(BD34,'（ユニット型）シフト記号表'!$C$5:$W$46,21,FALSE))</f>
        <v/>
      </c>
      <c r="BE35" s="182" t="str">
        <f>IF(BE34="","",VLOOKUP(BE34,'（ユニット型）シフト記号表'!$C$5:$W$46,21,FALSE))</f>
        <v/>
      </c>
      <c r="BF35" s="252">
        <f>IF($BI$3="計画",SUM(AA35:BB35),IF($BI$3="実績",SUM(AA35:BE35),""))</f>
        <v>0</v>
      </c>
      <c r="BG35" s="253"/>
      <c r="BH35" s="254">
        <f>IF($BI$3="計画",BF35/4,IF($BI$3="実績",(BF35/($BI$7/7)),""))</f>
        <v>0</v>
      </c>
      <c r="BI35" s="255"/>
      <c r="BJ35" s="240"/>
      <c r="BK35" s="241"/>
      <c r="BL35" s="241"/>
      <c r="BM35" s="241"/>
      <c r="BN35" s="242"/>
    </row>
    <row r="36" spans="2:66" ht="20.25" customHeight="1" x14ac:dyDescent="0.4">
      <c r="B36" s="59"/>
      <c r="C36" s="411"/>
      <c r="D36" s="416"/>
      <c r="E36" s="414"/>
      <c r="F36" s="415"/>
      <c r="G36" s="256"/>
      <c r="H36" s="257"/>
      <c r="I36" s="265">
        <f>G35</f>
        <v>0</v>
      </c>
      <c r="J36" s="257"/>
      <c r="K36" s="265">
        <f>M35</f>
        <v>0</v>
      </c>
      <c r="L36" s="257"/>
      <c r="M36" s="258"/>
      <c r="N36" s="259"/>
      <c r="O36" s="260"/>
      <c r="P36" s="261"/>
      <c r="Q36" s="261"/>
      <c r="R36" s="262"/>
      <c r="S36" s="278"/>
      <c r="T36" s="244"/>
      <c r="U36" s="279"/>
      <c r="V36" s="29" t="s">
        <v>129</v>
      </c>
      <c r="W36" s="33"/>
      <c r="X36" s="33"/>
      <c r="Y36" s="21"/>
      <c r="Z36" s="64"/>
      <c r="AA36" s="183" t="str">
        <f>IF(AA34="","",VLOOKUP(AA34,'（ユニット型）シフト記号表'!$C$5:$Y$46,23,FALSE))</f>
        <v/>
      </c>
      <c r="AB36" s="184" t="str">
        <f>IF(AB34="","",VLOOKUP(AB34,'（ユニット型）シフト記号表'!$C$5:$Y$46,23,FALSE))</f>
        <v/>
      </c>
      <c r="AC36" s="184" t="str">
        <f>IF(AC34="","",VLOOKUP(AC34,'（ユニット型）シフト記号表'!$C$5:$Y$46,23,FALSE))</f>
        <v/>
      </c>
      <c r="AD36" s="184" t="str">
        <f>IF(AD34="","",VLOOKUP(AD34,'（ユニット型）シフト記号表'!$C$5:$Y$46,23,FALSE))</f>
        <v/>
      </c>
      <c r="AE36" s="184" t="str">
        <f>IF(AE34="","",VLOOKUP(AE34,'（ユニット型）シフト記号表'!$C$5:$Y$46,23,FALSE))</f>
        <v/>
      </c>
      <c r="AF36" s="184" t="str">
        <f>IF(AF34="","",VLOOKUP(AF34,'（ユニット型）シフト記号表'!$C$5:$Y$46,23,FALSE))</f>
        <v/>
      </c>
      <c r="AG36" s="185" t="str">
        <f>IF(AG34="","",VLOOKUP(AG34,'（ユニット型）シフト記号表'!$C$5:$Y$46,23,FALSE))</f>
        <v/>
      </c>
      <c r="AH36" s="183" t="str">
        <f>IF(AH34="","",VLOOKUP(AH34,'（ユニット型）シフト記号表'!$C$5:$Y$46,23,FALSE))</f>
        <v/>
      </c>
      <c r="AI36" s="184" t="str">
        <f>IF(AI34="","",VLOOKUP(AI34,'（ユニット型）シフト記号表'!$C$5:$Y$46,23,FALSE))</f>
        <v/>
      </c>
      <c r="AJ36" s="184" t="str">
        <f>IF(AJ34="","",VLOOKUP(AJ34,'（ユニット型）シフト記号表'!$C$5:$Y$46,23,FALSE))</f>
        <v/>
      </c>
      <c r="AK36" s="184" t="str">
        <f>IF(AK34="","",VLOOKUP(AK34,'（ユニット型）シフト記号表'!$C$5:$Y$46,23,FALSE))</f>
        <v/>
      </c>
      <c r="AL36" s="184" t="str">
        <f>IF(AL34="","",VLOOKUP(AL34,'（ユニット型）シフト記号表'!$C$5:$Y$46,23,FALSE))</f>
        <v/>
      </c>
      <c r="AM36" s="184" t="str">
        <f>IF(AM34="","",VLOOKUP(AM34,'（ユニット型）シフト記号表'!$C$5:$Y$46,23,FALSE))</f>
        <v/>
      </c>
      <c r="AN36" s="185" t="str">
        <f>IF(AN34="","",VLOOKUP(AN34,'（ユニット型）シフト記号表'!$C$5:$Y$46,23,FALSE))</f>
        <v/>
      </c>
      <c r="AO36" s="183" t="str">
        <f>IF(AO34="","",VLOOKUP(AO34,'（ユニット型）シフト記号表'!$C$5:$Y$46,23,FALSE))</f>
        <v/>
      </c>
      <c r="AP36" s="184" t="str">
        <f>IF(AP34="","",VLOOKUP(AP34,'（ユニット型）シフト記号表'!$C$5:$Y$46,23,FALSE))</f>
        <v/>
      </c>
      <c r="AQ36" s="184" t="str">
        <f>IF(AQ34="","",VLOOKUP(AQ34,'（ユニット型）シフト記号表'!$C$5:$Y$46,23,FALSE))</f>
        <v/>
      </c>
      <c r="AR36" s="184" t="str">
        <f>IF(AR34="","",VLOOKUP(AR34,'（ユニット型）シフト記号表'!$C$5:$Y$46,23,FALSE))</f>
        <v/>
      </c>
      <c r="AS36" s="184" t="str">
        <f>IF(AS34="","",VLOOKUP(AS34,'（ユニット型）シフト記号表'!$C$5:$Y$46,23,FALSE))</f>
        <v/>
      </c>
      <c r="AT36" s="184" t="str">
        <f>IF(AT34="","",VLOOKUP(AT34,'（ユニット型）シフト記号表'!$C$5:$Y$46,23,FALSE))</f>
        <v/>
      </c>
      <c r="AU36" s="185" t="str">
        <f>IF(AU34="","",VLOOKUP(AU34,'（ユニット型）シフト記号表'!$C$5:$Y$46,23,FALSE))</f>
        <v/>
      </c>
      <c r="AV36" s="183" t="str">
        <f>IF(AV34="","",VLOOKUP(AV34,'（ユニット型）シフト記号表'!$C$5:$Y$46,23,FALSE))</f>
        <v/>
      </c>
      <c r="AW36" s="184" t="str">
        <f>IF(AW34="","",VLOOKUP(AW34,'（ユニット型）シフト記号表'!$C$5:$Y$46,23,FALSE))</f>
        <v/>
      </c>
      <c r="AX36" s="184" t="str">
        <f>IF(AX34="","",VLOOKUP(AX34,'（ユニット型）シフト記号表'!$C$5:$Y$46,23,FALSE))</f>
        <v/>
      </c>
      <c r="AY36" s="184" t="str">
        <f>IF(AY34="","",VLOOKUP(AY34,'（ユニット型）シフト記号表'!$C$5:$Y$46,23,FALSE))</f>
        <v/>
      </c>
      <c r="AZ36" s="184" t="str">
        <f>IF(AZ34="","",VLOOKUP(AZ34,'（ユニット型）シフト記号表'!$C$5:$Y$46,23,FALSE))</f>
        <v/>
      </c>
      <c r="BA36" s="184" t="str">
        <f>IF(BA34="","",VLOOKUP(BA34,'（ユニット型）シフト記号表'!$C$5:$Y$46,23,FALSE))</f>
        <v/>
      </c>
      <c r="BB36" s="185" t="str">
        <f>IF(BB34="","",VLOOKUP(BB34,'（ユニット型）シフト記号表'!$C$5:$Y$46,23,FALSE))</f>
        <v/>
      </c>
      <c r="BC36" s="183" t="str">
        <f>IF(BC34="","",VLOOKUP(BC34,'（ユニット型）シフト記号表'!$C$5:$Y$46,23,FALSE))</f>
        <v/>
      </c>
      <c r="BD36" s="184" t="str">
        <f>IF(BD34="","",VLOOKUP(BD34,'（ユニット型）シフト記号表'!$C$5:$Y$46,23,FALSE))</f>
        <v/>
      </c>
      <c r="BE36" s="186" t="str">
        <f>IF(BE34="","",VLOOKUP(BE34,'（ユニット型）シフト記号表'!$C$5:$Y$46,23,FALSE))</f>
        <v/>
      </c>
      <c r="BF36" s="263">
        <f>IF($BI$3="計画",SUM(AA36:BB36),IF($BI$3="実績",SUM(AA36:BE36),""))</f>
        <v>0</v>
      </c>
      <c r="BG36" s="264"/>
      <c r="BH36" s="284">
        <f>IF($BI$3="計画",BF36/4,IF($BI$3="実績",(BF36/($BI$7/7)),""))</f>
        <v>0</v>
      </c>
      <c r="BI36" s="285"/>
      <c r="BJ36" s="243"/>
      <c r="BK36" s="244"/>
      <c r="BL36" s="244"/>
      <c r="BM36" s="244"/>
      <c r="BN36" s="245"/>
    </row>
    <row r="37" spans="2:66" ht="20.25" customHeight="1" x14ac:dyDescent="0.4">
      <c r="B37" s="60"/>
      <c r="C37" s="410"/>
      <c r="D37" s="413"/>
      <c r="E37" s="414"/>
      <c r="F37" s="415"/>
      <c r="G37" s="246"/>
      <c r="H37" s="247"/>
      <c r="I37" s="205"/>
      <c r="J37" s="206"/>
      <c r="K37" s="205"/>
      <c r="L37" s="206"/>
      <c r="M37" s="272"/>
      <c r="N37" s="273"/>
      <c r="O37" s="250"/>
      <c r="P37" s="251"/>
      <c r="Q37" s="251"/>
      <c r="R37" s="247"/>
      <c r="S37" s="274"/>
      <c r="T37" s="238"/>
      <c r="U37" s="275"/>
      <c r="V37" s="25" t="s">
        <v>18</v>
      </c>
      <c r="W37" s="31"/>
      <c r="X37" s="31"/>
      <c r="Y37" s="19"/>
      <c r="Z37" s="65"/>
      <c r="AA37" s="209"/>
      <c r="AB37" s="210"/>
      <c r="AC37" s="210"/>
      <c r="AD37" s="210"/>
      <c r="AE37" s="210"/>
      <c r="AF37" s="210"/>
      <c r="AG37" s="211"/>
      <c r="AH37" s="209"/>
      <c r="AI37" s="210"/>
      <c r="AJ37" s="210"/>
      <c r="AK37" s="210"/>
      <c r="AL37" s="210"/>
      <c r="AM37" s="210"/>
      <c r="AN37" s="211"/>
      <c r="AO37" s="209"/>
      <c r="AP37" s="210"/>
      <c r="AQ37" s="210"/>
      <c r="AR37" s="210"/>
      <c r="AS37" s="210"/>
      <c r="AT37" s="210"/>
      <c r="AU37" s="211"/>
      <c r="AV37" s="209"/>
      <c r="AW37" s="210"/>
      <c r="AX37" s="210"/>
      <c r="AY37" s="210"/>
      <c r="AZ37" s="210"/>
      <c r="BA37" s="210"/>
      <c r="BB37" s="211"/>
      <c r="BC37" s="209"/>
      <c r="BD37" s="213"/>
      <c r="BE37" s="214"/>
      <c r="BF37" s="280"/>
      <c r="BG37" s="281"/>
      <c r="BH37" s="282"/>
      <c r="BI37" s="283"/>
      <c r="BJ37" s="237"/>
      <c r="BK37" s="238"/>
      <c r="BL37" s="238"/>
      <c r="BM37" s="238"/>
      <c r="BN37" s="239"/>
    </row>
    <row r="38" spans="2:66" ht="20.25" customHeight="1" x14ac:dyDescent="0.4">
      <c r="B38" s="58">
        <f>B35+1</f>
        <v>7</v>
      </c>
      <c r="C38" s="411"/>
      <c r="D38" s="416"/>
      <c r="E38" s="414"/>
      <c r="F38" s="415"/>
      <c r="G38" s="246"/>
      <c r="H38" s="247"/>
      <c r="I38" s="205"/>
      <c r="J38" s="206"/>
      <c r="K38" s="205"/>
      <c r="L38" s="206"/>
      <c r="M38" s="248"/>
      <c r="N38" s="249"/>
      <c r="O38" s="250"/>
      <c r="P38" s="251"/>
      <c r="Q38" s="251"/>
      <c r="R38" s="247"/>
      <c r="S38" s="276"/>
      <c r="T38" s="241"/>
      <c r="U38" s="277"/>
      <c r="V38" s="27" t="s">
        <v>84</v>
      </c>
      <c r="W38" s="28"/>
      <c r="X38" s="28"/>
      <c r="Y38" s="23"/>
      <c r="Z38" s="63"/>
      <c r="AA38" s="179" t="str">
        <f>IF(AA37="","",VLOOKUP(AA37,'（ユニット型）シフト記号表'!$C$5:$W$46,21,FALSE))</f>
        <v/>
      </c>
      <c r="AB38" s="180" t="str">
        <f>IF(AB37="","",VLOOKUP(AB37,'（ユニット型）シフト記号表'!$C$5:$W$46,21,FALSE))</f>
        <v/>
      </c>
      <c r="AC38" s="180" t="str">
        <f>IF(AC37="","",VLOOKUP(AC37,'（ユニット型）シフト記号表'!$C$5:$W$46,21,FALSE))</f>
        <v/>
      </c>
      <c r="AD38" s="180" t="str">
        <f>IF(AD37="","",VLOOKUP(AD37,'（ユニット型）シフト記号表'!$C$5:$W$46,21,FALSE))</f>
        <v/>
      </c>
      <c r="AE38" s="180" t="str">
        <f>IF(AE37="","",VLOOKUP(AE37,'（ユニット型）シフト記号表'!$C$5:$W$46,21,FALSE))</f>
        <v/>
      </c>
      <c r="AF38" s="180" t="str">
        <f>IF(AF37="","",VLOOKUP(AF37,'（ユニット型）シフト記号表'!$C$5:$W$46,21,FALSE))</f>
        <v/>
      </c>
      <c r="AG38" s="181" t="str">
        <f>IF(AG37="","",VLOOKUP(AG37,'（ユニット型）シフト記号表'!$C$5:$W$46,21,FALSE))</f>
        <v/>
      </c>
      <c r="AH38" s="179" t="str">
        <f>IF(AH37="","",VLOOKUP(AH37,'（ユニット型）シフト記号表'!$C$5:$W$46,21,FALSE))</f>
        <v/>
      </c>
      <c r="AI38" s="180" t="str">
        <f>IF(AI37="","",VLOOKUP(AI37,'（ユニット型）シフト記号表'!$C$5:$W$46,21,FALSE))</f>
        <v/>
      </c>
      <c r="AJ38" s="180" t="str">
        <f>IF(AJ37="","",VLOOKUP(AJ37,'（ユニット型）シフト記号表'!$C$5:$W$46,21,FALSE))</f>
        <v/>
      </c>
      <c r="AK38" s="180" t="str">
        <f>IF(AK37="","",VLOOKUP(AK37,'（ユニット型）シフト記号表'!$C$5:$W$46,21,FALSE))</f>
        <v/>
      </c>
      <c r="AL38" s="180" t="str">
        <f>IF(AL37="","",VLOOKUP(AL37,'（ユニット型）シフト記号表'!$C$5:$W$46,21,FALSE))</f>
        <v/>
      </c>
      <c r="AM38" s="180" t="str">
        <f>IF(AM37="","",VLOOKUP(AM37,'（ユニット型）シフト記号表'!$C$5:$W$46,21,FALSE))</f>
        <v/>
      </c>
      <c r="AN38" s="181" t="str">
        <f>IF(AN37="","",VLOOKUP(AN37,'（ユニット型）シフト記号表'!$C$5:$W$46,21,FALSE))</f>
        <v/>
      </c>
      <c r="AO38" s="179" t="str">
        <f>IF(AO37="","",VLOOKUP(AO37,'（ユニット型）シフト記号表'!$C$5:$W$46,21,FALSE))</f>
        <v/>
      </c>
      <c r="AP38" s="180" t="str">
        <f>IF(AP37="","",VLOOKUP(AP37,'（ユニット型）シフト記号表'!$C$5:$W$46,21,FALSE))</f>
        <v/>
      </c>
      <c r="AQ38" s="180" t="str">
        <f>IF(AQ37="","",VLOOKUP(AQ37,'（ユニット型）シフト記号表'!$C$5:$W$46,21,FALSE))</f>
        <v/>
      </c>
      <c r="AR38" s="180" t="str">
        <f>IF(AR37="","",VLOOKUP(AR37,'（ユニット型）シフト記号表'!$C$5:$W$46,21,FALSE))</f>
        <v/>
      </c>
      <c r="AS38" s="180" t="str">
        <f>IF(AS37="","",VLOOKUP(AS37,'（ユニット型）シフト記号表'!$C$5:$W$46,21,FALSE))</f>
        <v/>
      </c>
      <c r="AT38" s="180" t="str">
        <f>IF(AT37="","",VLOOKUP(AT37,'（ユニット型）シフト記号表'!$C$5:$W$46,21,FALSE))</f>
        <v/>
      </c>
      <c r="AU38" s="181" t="str">
        <f>IF(AU37="","",VLOOKUP(AU37,'（ユニット型）シフト記号表'!$C$5:$W$46,21,FALSE))</f>
        <v/>
      </c>
      <c r="AV38" s="179" t="str">
        <f>IF(AV37="","",VLOOKUP(AV37,'（ユニット型）シフト記号表'!$C$5:$W$46,21,FALSE))</f>
        <v/>
      </c>
      <c r="AW38" s="180" t="str">
        <f>IF(AW37="","",VLOOKUP(AW37,'（ユニット型）シフト記号表'!$C$5:$W$46,21,FALSE))</f>
        <v/>
      </c>
      <c r="AX38" s="180" t="str">
        <f>IF(AX37="","",VLOOKUP(AX37,'（ユニット型）シフト記号表'!$C$5:$W$46,21,FALSE))</f>
        <v/>
      </c>
      <c r="AY38" s="180" t="str">
        <f>IF(AY37="","",VLOOKUP(AY37,'（ユニット型）シフト記号表'!$C$5:$W$46,21,FALSE))</f>
        <v/>
      </c>
      <c r="AZ38" s="180" t="str">
        <f>IF(AZ37="","",VLOOKUP(AZ37,'（ユニット型）シフト記号表'!$C$5:$W$46,21,FALSE))</f>
        <v/>
      </c>
      <c r="BA38" s="180" t="str">
        <f>IF(BA37="","",VLOOKUP(BA37,'（ユニット型）シフト記号表'!$C$5:$W$46,21,FALSE))</f>
        <v/>
      </c>
      <c r="BB38" s="181" t="str">
        <f>IF(BB37="","",VLOOKUP(BB37,'（ユニット型）シフト記号表'!$C$5:$W$46,21,FALSE))</f>
        <v/>
      </c>
      <c r="BC38" s="179" t="str">
        <f>IF(BC37="","",VLOOKUP(BC37,'（ユニット型）シフト記号表'!$C$5:$W$46,21,FALSE))</f>
        <v/>
      </c>
      <c r="BD38" s="180" t="str">
        <f>IF(BD37="","",VLOOKUP(BD37,'（ユニット型）シフト記号表'!$C$5:$W$46,21,FALSE))</f>
        <v/>
      </c>
      <c r="BE38" s="182" t="str">
        <f>IF(BE37="","",VLOOKUP(BE37,'（ユニット型）シフト記号表'!$C$5:$W$46,21,FALSE))</f>
        <v/>
      </c>
      <c r="BF38" s="252">
        <f>IF($BI$3="計画",SUM(AA38:BB38),IF($BI$3="実績",SUM(AA38:BE38),""))</f>
        <v>0</v>
      </c>
      <c r="BG38" s="253"/>
      <c r="BH38" s="254">
        <f>IF($BI$3="計画",BF38/4,IF($BI$3="実績",(BF38/($BI$7/7)),""))</f>
        <v>0</v>
      </c>
      <c r="BI38" s="255"/>
      <c r="BJ38" s="240"/>
      <c r="BK38" s="241"/>
      <c r="BL38" s="241"/>
      <c r="BM38" s="241"/>
      <c r="BN38" s="242"/>
    </row>
    <row r="39" spans="2:66" ht="20.25" customHeight="1" x14ac:dyDescent="0.4">
      <c r="B39" s="59"/>
      <c r="C39" s="411"/>
      <c r="D39" s="416"/>
      <c r="E39" s="414"/>
      <c r="F39" s="415"/>
      <c r="G39" s="256"/>
      <c r="H39" s="257"/>
      <c r="I39" s="265">
        <f>G38</f>
        <v>0</v>
      </c>
      <c r="J39" s="257"/>
      <c r="K39" s="265">
        <f>M38</f>
        <v>0</v>
      </c>
      <c r="L39" s="257"/>
      <c r="M39" s="258"/>
      <c r="N39" s="259"/>
      <c r="O39" s="260"/>
      <c r="P39" s="261"/>
      <c r="Q39" s="261"/>
      <c r="R39" s="262"/>
      <c r="S39" s="278"/>
      <c r="T39" s="244"/>
      <c r="U39" s="279"/>
      <c r="V39" s="29" t="s">
        <v>129</v>
      </c>
      <c r="W39" s="32"/>
      <c r="X39" s="32"/>
      <c r="Y39" s="20"/>
      <c r="Z39" s="66"/>
      <c r="AA39" s="183" t="str">
        <f>IF(AA37="","",VLOOKUP(AA37,'（ユニット型）シフト記号表'!$C$5:$Y$46,23,FALSE))</f>
        <v/>
      </c>
      <c r="AB39" s="184" t="str">
        <f>IF(AB37="","",VLOOKUP(AB37,'（ユニット型）シフト記号表'!$C$5:$Y$46,23,FALSE))</f>
        <v/>
      </c>
      <c r="AC39" s="184" t="str">
        <f>IF(AC37="","",VLOOKUP(AC37,'（ユニット型）シフト記号表'!$C$5:$Y$46,23,FALSE))</f>
        <v/>
      </c>
      <c r="AD39" s="184" t="str">
        <f>IF(AD37="","",VLOOKUP(AD37,'（ユニット型）シフト記号表'!$C$5:$Y$46,23,FALSE))</f>
        <v/>
      </c>
      <c r="AE39" s="184" t="str">
        <f>IF(AE37="","",VLOOKUP(AE37,'（ユニット型）シフト記号表'!$C$5:$Y$46,23,FALSE))</f>
        <v/>
      </c>
      <c r="AF39" s="184" t="str">
        <f>IF(AF37="","",VLOOKUP(AF37,'（ユニット型）シフト記号表'!$C$5:$Y$46,23,FALSE))</f>
        <v/>
      </c>
      <c r="AG39" s="185" t="str">
        <f>IF(AG37="","",VLOOKUP(AG37,'（ユニット型）シフト記号表'!$C$5:$Y$46,23,FALSE))</f>
        <v/>
      </c>
      <c r="AH39" s="183" t="str">
        <f>IF(AH37="","",VLOOKUP(AH37,'（ユニット型）シフト記号表'!$C$5:$Y$46,23,FALSE))</f>
        <v/>
      </c>
      <c r="AI39" s="184" t="str">
        <f>IF(AI37="","",VLOOKUP(AI37,'（ユニット型）シフト記号表'!$C$5:$Y$46,23,FALSE))</f>
        <v/>
      </c>
      <c r="AJ39" s="184" t="str">
        <f>IF(AJ37="","",VLOOKUP(AJ37,'（ユニット型）シフト記号表'!$C$5:$Y$46,23,FALSE))</f>
        <v/>
      </c>
      <c r="AK39" s="184" t="str">
        <f>IF(AK37="","",VLOOKUP(AK37,'（ユニット型）シフト記号表'!$C$5:$Y$46,23,FALSE))</f>
        <v/>
      </c>
      <c r="AL39" s="184" t="str">
        <f>IF(AL37="","",VLOOKUP(AL37,'（ユニット型）シフト記号表'!$C$5:$Y$46,23,FALSE))</f>
        <v/>
      </c>
      <c r="AM39" s="184" t="str">
        <f>IF(AM37="","",VLOOKUP(AM37,'（ユニット型）シフト記号表'!$C$5:$Y$46,23,FALSE))</f>
        <v/>
      </c>
      <c r="AN39" s="185" t="str">
        <f>IF(AN37="","",VLOOKUP(AN37,'（ユニット型）シフト記号表'!$C$5:$Y$46,23,FALSE))</f>
        <v/>
      </c>
      <c r="AO39" s="183" t="str">
        <f>IF(AO37="","",VLOOKUP(AO37,'（ユニット型）シフト記号表'!$C$5:$Y$46,23,FALSE))</f>
        <v/>
      </c>
      <c r="AP39" s="184" t="str">
        <f>IF(AP37="","",VLOOKUP(AP37,'（ユニット型）シフト記号表'!$C$5:$Y$46,23,FALSE))</f>
        <v/>
      </c>
      <c r="AQ39" s="184" t="str">
        <f>IF(AQ37="","",VLOOKUP(AQ37,'（ユニット型）シフト記号表'!$C$5:$Y$46,23,FALSE))</f>
        <v/>
      </c>
      <c r="AR39" s="184" t="str">
        <f>IF(AR37="","",VLOOKUP(AR37,'（ユニット型）シフト記号表'!$C$5:$Y$46,23,FALSE))</f>
        <v/>
      </c>
      <c r="AS39" s="184" t="str">
        <f>IF(AS37="","",VLOOKUP(AS37,'（ユニット型）シフト記号表'!$C$5:$Y$46,23,FALSE))</f>
        <v/>
      </c>
      <c r="AT39" s="184" t="str">
        <f>IF(AT37="","",VLOOKUP(AT37,'（ユニット型）シフト記号表'!$C$5:$Y$46,23,FALSE))</f>
        <v/>
      </c>
      <c r="AU39" s="185" t="str">
        <f>IF(AU37="","",VLOOKUP(AU37,'（ユニット型）シフト記号表'!$C$5:$Y$46,23,FALSE))</f>
        <v/>
      </c>
      <c r="AV39" s="183" t="str">
        <f>IF(AV37="","",VLOOKUP(AV37,'（ユニット型）シフト記号表'!$C$5:$Y$46,23,FALSE))</f>
        <v/>
      </c>
      <c r="AW39" s="184" t="str">
        <f>IF(AW37="","",VLOOKUP(AW37,'（ユニット型）シフト記号表'!$C$5:$Y$46,23,FALSE))</f>
        <v/>
      </c>
      <c r="AX39" s="184" t="str">
        <f>IF(AX37="","",VLOOKUP(AX37,'（ユニット型）シフト記号表'!$C$5:$Y$46,23,FALSE))</f>
        <v/>
      </c>
      <c r="AY39" s="184" t="str">
        <f>IF(AY37="","",VLOOKUP(AY37,'（ユニット型）シフト記号表'!$C$5:$Y$46,23,FALSE))</f>
        <v/>
      </c>
      <c r="AZ39" s="184" t="str">
        <f>IF(AZ37="","",VLOOKUP(AZ37,'（ユニット型）シフト記号表'!$C$5:$Y$46,23,FALSE))</f>
        <v/>
      </c>
      <c r="BA39" s="184" t="str">
        <f>IF(BA37="","",VLOOKUP(BA37,'（ユニット型）シフト記号表'!$C$5:$Y$46,23,FALSE))</f>
        <v/>
      </c>
      <c r="BB39" s="185" t="str">
        <f>IF(BB37="","",VLOOKUP(BB37,'（ユニット型）シフト記号表'!$C$5:$Y$46,23,FALSE))</f>
        <v/>
      </c>
      <c r="BC39" s="183" t="str">
        <f>IF(BC37="","",VLOOKUP(BC37,'（ユニット型）シフト記号表'!$C$5:$Y$46,23,FALSE))</f>
        <v/>
      </c>
      <c r="BD39" s="184" t="str">
        <f>IF(BD37="","",VLOOKUP(BD37,'（ユニット型）シフト記号表'!$C$5:$Y$46,23,FALSE))</f>
        <v/>
      </c>
      <c r="BE39" s="186" t="str">
        <f>IF(BE37="","",VLOOKUP(BE37,'（ユニット型）シフト記号表'!$C$5:$Y$46,23,FALSE))</f>
        <v/>
      </c>
      <c r="BF39" s="263">
        <f>IF($BI$3="計画",SUM(AA39:BB39),IF($BI$3="実績",SUM(AA39:BE39),""))</f>
        <v>0</v>
      </c>
      <c r="BG39" s="264"/>
      <c r="BH39" s="284">
        <f>IF($BI$3="計画",BF39/4,IF($BI$3="実績",(BF39/($BI$7/7)),""))</f>
        <v>0</v>
      </c>
      <c r="BI39" s="285"/>
      <c r="BJ39" s="243"/>
      <c r="BK39" s="244"/>
      <c r="BL39" s="244"/>
      <c r="BM39" s="244"/>
      <c r="BN39" s="245"/>
    </row>
    <row r="40" spans="2:66" ht="20.25" customHeight="1" x14ac:dyDescent="0.4">
      <c r="B40" s="60"/>
      <c r="C40" s="410"/>
      <c r="D40" s="413"/>
      <c r="E40" s="414"/>
      <c r="F40" s="415"/>
      <c r="G40" s="246"/>
      <c r="H40" s="247"/>
      <c r="I40" s="205"/>
      <c r="J40" s="206"/>
      <c r="K40" s="205"/>
      <c r="L40" s="206"/>
      <c r="M40" s="272"/>
      <c r="N40" s="273"/>
      <c r="O40" s="250"/>
      <c r="P40" s="251"/>
      <c r="Q40" s="251"/>
      <c r="R40" s="247"/>
      <c r="S40" s="274"/>
      <c r="T40" s="238"/>
      <c r="U40" s="275"/>
      <c r="V40" s="25" t="s">
        <v>18</v>
      </c>
      <c r="W40" s="31"/>
      <c r="X40" s="31"/>
      <c r="Y40" s="19"/>
      <c r="Z40" s="65"/>
      <c r="AA40" s="209"/>
      <c r="AB40" s="210"/>
      <c r="AC40" s="210"/>
      <c r="AD40" s="210"/>
      <c r="AE40" s="210"/>
      <c r="AF40" s="210"/>
      <c r="AG40" s="211"/>
      <c r="AH40" s="209"/>
      <c r="AI40" s="210"/>
      <c r="AJ40" s="210"/>
      <c r="AK40" s="210"/>
      <c r="AL40" s="210"/>
      <c r="AM40" s="210"/>
      <c r="AN40" s="211"/>
      <c r="AO40" s="209"/>
      <c r="AP40" s="210"/>
      <c r="AQ40" s="210"/>
      <c r="AR40" s="210"/>
      <c r="AS40" s="210"/>
      <c r="AT40" s="210"/>
      <c r="AU40" s="211"/>
      <c r="AV40" s="209"/>
      <c r="AW40" s="210"/>
      <c r="AX40" s="210"/>
      <c r="AY40" s="210"/>
      <c r="AZ40" s="210"/>
      <c r="BA40" s="210"/>
      <c r="BB40" s="211"/>
      <c r="BC40" s="209"/>
      <c r="BD40" s="213"/>
      <c r="BE40" s="214"/>
      <c r="BF40" s="280"/>
      <c r="BG40" s="281"/>
      <c r="BH40" s="282"/>
      <c r="BI40" s="283"/>
      <c r="BJ40" s="237"/>
      <c r="BK40" s="238"/>
      <c r="BL40" s="238"/>
      <c r="BM40" s="238"/>
      <c r="BN40" s="239"/>
    </row>
    <row r="41" spans="2:66" ht="20.25" customHeight="1" x14ac:dyDescent="0.4">
      <c r="B41" s="58">
        <f>B38+1</f>
        <v>8</v>
      </c>
      <c r="C41" s="411"/>
      <c r="D41" s="416"/>
      <c r="E41" s="414"/>
      <c r="F41" s="415"/>
      <c r="G41" s="246"/>
      <c r="H41" s="247"/>
      <c r="I41" s="205"/>
      <c r="J41" s="206"/>
      <c r="K41" s="205"/>
      <c r="L41" s="206"/>
      <c r="M41" s="248"/>
      <c r="N41" s="249"/>
      <c r="O41" s="250"/>
      <c r="P41" s="251"/>
      <c r="Q41" s="251"/>
      <c r="R41" s="247"/>
      <c r="S41" s="276"/>
      <c r="T41" s="241"/>
      <c r="U41" s="277"/>
      <c r="V41" s="27" t="s">
        <v>84</v>
      </c>
      <c r="W41" s="28"/>
      <c r="X41" s="28"/>
      <c r="Y41" s="23"/>
      <c r="Z41" s="63"/>
      <c r="AA41" s="179" t="str">
        <f>IF(AA40="","",VLOOKUP(AA40,'（ユニット型）シフト記号表'!$C$5:$W$46,21,FALSE))</f>
        <v/>
      </c>
      <c r="AB41" s="180" t="str">
        <f>IF(AB40="","",VLOOKUP(AB40,'（ユニット型）シフト記号表'!$C$5:$W$46,21,FALSE))</f>
        <v/>
      </c>
      <c r="AC41" s="180" t="str">
        <f>IF(AC40="","",VLOOKUP(AC40,'（ユニット型）シフト記号表'!$C$5:$W$46,21,FALSE))</f>
        <v/>
      </c>
      <c r="AD41" s="180" t="str">
        <f>IF(AD40="","",VLOOKUP(AD40,'（ユニット型）シフト記号表'!$C$5:$W$46,21,FALSE))</f>
        <v/>
      </c>
      <c r="AE41" s="180" t="str">
        <f>IF(AE40="","",VLOOKUP(AE40,'（ユニット型）シフト記号表'!$C$5:$W$46,21,FALSE))</f>
        <v/>
      </c>
      <c r="AF41" s="180" t="str">
        <f>IF(AF40="","",VLOOKUP(AF40,'（ユニット型）シフト記号表'!$C$5:$W$46,21,FALSE))</f>
        <v/>
      </c>
      <c r="AG41" s="181" t="str">
        <f>IF(AG40="","",VLOOKUP(AG40,'（ユニット型）シフト記号表'!$C$5:$W$46,21,FALSE))</f>
        <v/>
      </c>
      <c r="AH41" s="179" t="str">
        <f>IF(AH40="","",VLOOKUP(AH40,'（ユニット型）シフト記号表'!$C$5:$W$46,21,FALSE))</f>
        <v/>
      </c>
      <c r="AI41" s="180" t="str">
        <f>IF(AI40="","",VLOOKUP(AI40,'（ユニット型）シフト記号表'!$C$5:$W$46,21,FALSE))</f>
        <v/>
      </c>
      <c r="AJ41" s="180" t="str">
        <f>IF(AJ40="","",VLOOKUP(AJ40,'（ユニット型）シフト記号表'!$C$5:$W$46,21,FALSE))</f>
        <v/>
      </c>
      <c r="AK41" s="180" t="str">
        <f>IF(AK40="","",VLOOKUP(AK40,'（ユニット型）シフト記号表'!$C$5:$W$46,21,FALSE))</f>
        <v/>
      </c>
      <c r="AL41" s="180" t="str">
        <f>IF(AL40="","",VLOOKUP(AL40,'（ユニット型）シフト記号表'!$C$5:$W$46,21,FALSE))</f>
        <v/>
      </c>
      <c r="AM41" s="180" t="str">
        <f>IF(AM40="","",VLOOKUP(AM40,'（ユニット型）シフト記号表'!$C$5:$W$46,21,FALSE))</f>
        <v/>
      </c>
      <c r="AN41" s="181" t="str">
        <f>IF(AN40="","",VLOOKUP(AN40,'（ユニット型）シフト記号表'!$C$5:$W$46,21,FALSE))</f>
        <v/>
      </c>
      <c r="AO41" s="179" t="str">
        <f>IF(AO40="","",VLOOKUP(AO40,'（ユニット型）シフト記号表'!$C$5:$W$46,21,FALSE))</f>
        <v/>
      </c>
      <c r="AP41" s="180" t="str">
        <f>IF(AP40="","",VLOOKUP(AP40,'（ユニット型）シフト記号表'!$C$5:$W$46,21,FALSE))</f>
        <v/>
      </c>
      <c r="AQ41" s="180" t="str">
        <f>IF(AQ40="","",VLOOKUP(AQ40,'（ユニット型）シフト記号表'!$C$5:$W$46,21,FALSE))</f>
        <v/>
      </c>
      <c r="AR41" s="180" t="str">
        <f>IF(AR40="","",VLOOKUP(AR40,'（ユニット型）シフト記号表'!$C$5:$W$46,21,FALSE))</f>
        <v/>
      </c>
      <c r="AS41" s="180" t="str">
        <f>IF(AS40="","",VLOOKUP(AS40,'（ユニット型）シフト記号表'!$C$5:$W$46,21,FALSE))</f>
        <v/>
      </c>
      <c r="AT41" s="180" t="str">
        <f>IF(AT40="","",VLOOKUP(AT40,'（ユニット型）シフト記号表'!$C$5:$W$46,21,FALSE))</f>
        <v/>
      </c>
      <c r="AU41" s="181" t="str">
        <f>IF(AU40="","",VLOOKUP(AU40,'（ユニット型）シフト記号表'!$C$5:$W$46,21,FALSE))</f>
        <v/>
      </c>
      <c r="AV41" s="179" t="str">
        <f>IF(AV40="","",VLOOKUP(AV40,'（ユニット型）シフト記号表'!$C$5:$W$46,21,FALSE))</f>
        <v/>
      </c>
      <c r="AW41" s="180" t="str">
        <f>IF(AW40="","",VLOOKUP(AW40,'（ユニット型）シフト記号表'!$C$5:$W$46,21,FALSE))</f>
        <v/>
      </c>
      <c r="AX41" s="180" t="str">
        <f>IF(AX40="","",VLOOKUP(AX40,'（ユニット型）シフト記号表'!$C$5:$W$46,21,FALSE))</f>
        <v/>
      </c>
      <c r="AY41" s="180" t="str">
        <f>IF(AY40="","",VLOOKUP(AY40,'（ユニット型）シフト記号表'!$C$5:$W$46,21,FALSE))</f>
        <v/>
      </c>
      <c r="AZ41" s="180" t="str">
        <f>IF(AZ40="","",VLOOKUP(AZ40,'（ユニット型）シフト記号表'!$C$5:$W$46,21,FALSE))</f>
        <v/>
      </c>
      <c r="BA41" s="180" t="str">
        <f>IF(BA40="","",VLOOKUP(BA40,'（ユニット型）シフト記号表'!$C$5:$W$46,21,FALSE))</f>
        <v/>
      </c>
      <c r="BB41" s="181" t="str">
        <f>IF(BB40="","",VLOOKUP(BB40,'（ユニット型）シフト記号表'!$C$5:$W$46,21,FALSE))</f>
        <v/>
      </c>
      <c r="BC41" s="179" t="str">
        <f>IF(BC40="","",VLOOKUP(BC40,'（ユニット型）シフト記号表'!$C$5:$W$46,21,FALSE))</f>
        <v/>
      </c>
      <c r="BD41" s="180" t="str">
        <f>IF(BD40="","",VLOOKUP(BD40,'（ユニット型）シフト記号表'!$C$5:$W$46,21,FALSE))</f>
        <v/>
      </c>
      <c r="BE41" s="182" t="str">
        <f>IF(BE40="","",VLOOKUP(BE40,'（ユニット型）シフト記号表'!$C$5:$W$46,21,FALSE))</f>
        <v/>
      </c>
      <c r="BF41" s="252">
        <f>IF($BI$3="計画",SUM(AA41:BB41),IF($BI$3="実績",SUM(AA41:BE41),""))</f>
        <v>0</v>
      </c>
      <c r="BG41" s="253"/>
      <c r="BH41" s="254">
        <f>IF($BI$3="計画",BF41/4,IF($BI$3="実績",(BF41/($BI$7/7)),""))</f>
        <v>0</v>
      </c>
      <c r="BI41" s="255"/>
      <c r="BJ41" s="240"/>
      <c r="BK41" s="241"/>
      <c r="BL41" s="241"/>
      <c r="BM41" s="241"/>
      <c r="BN41" s="242"/>
    </row>
    <row r="42" spans="2:66" ht="20.25" customHeight="1" x14ac:dyDescent="0.4">
      <c r="B42" s="59"/>
      <c r="C42" s="411"/>
      <c r="D42" s="416"/>
      <c r="E42" s="414"/>
      <c r="F42" s="415"/>
      <c r="G42" s="256"/>
      <c r="H42" s="257"/>
      <c r="I42" s="265">
        <f>G41</f>
        <v>0</v>
      </c>
      <c r="J42" s="257"/>
      <c r="K42" s="265">
        <f>M41</f>
        <v>0</v>
      </c>
      <c r="L42" s="257"/>
      <c r="M42" s="258"/>
      <c r="N42" s="259"/>
      <c r="O42" s="260"/>
      <c r="P42" s="261"/>
      <c r="Q42" s="261"/>
      <c r="R42" s="262"/>
      <c r="S42" s="278"/>
      <c r="T42" s="244"/>
      <c r="U42" s="279"/>
      <c r="V42" s="29" t="s">
        <v>129</v>
      </c>
      <c r="W42" s="33"/>
      <c r="X42" s="33"/>
      <c r="Y42" s="21"/>
      <c r="Z42" s="64"/>
      <c r="AA42" s="183" t="str">
        <f>IF(AA40="","",VLOOKUP(AA40,'（ユニット型）シフト記号表'!$C$5:$Y$46,23,FALSE))</f>
        <v/>
      </c>
      <c r="AB42" s="184" t="str">
        <f>IF(AB40="","",VLOOKUP(AB40,'（ユニット型）シフト記号表'!$C$5:$Y$46,23,FALSE))</f>
        <v/>
      </c>
      <c r="AC42" s="184" t="str">
        <f>IF(AC40="","",VLOOKUP(AC40,'（ユニット型）シフト記号表'!$C$5:$Y$46,23,FALSE))</f>
        <v/>
      </c>
      <c r="AD42" s="184" t="str">
        <f>IF(AD40="","",VLOOKUP(AD40,'（ユニット型）シフト記号表'!$C$5:$Y$46,23,FALSE))</f>
        <v/>
      </c>
      <c r="AE42" s="184" t="str">
        <f>IF(AE40="","",VLOOKUP(AE40,'（ユニット型）シフト記号表'!$C$5:$Y$46,23,FALSE))</f>
        <v/>
      </c>
      <c r="AF42" s="184" t="str">
        <f>IF(AF40="","",VLOOKUP(AF40,'（ユニット型）シフト記号表'!$C$5:$Y$46,23,FALSE))</f>
        <v/>
      </c>
      <c r="AG42" s="185" t="str">
        <f>IF(AG40="","",VLOOKUP(AG40,'（ユニット型）シフト記号表'!$C$5:$Y$46,23,FALSE))</f>
        <v/>
      </c>
      <c r="AH42" s="183" t="str">
        <f>IF(AH40="","",VLOOKUP(AH40,'（ユニット型）シフト記号表'!$C$5:$Y$46,23,FALSE))</f>
        <v/>
      </c>
      <c r="AI42" s="184" t="str">
        <f>IF(AI40="","",VLOOKUP(AI40,'（ユニット型）シフト記号表'!$C$5:$Y$46,23,FALSE))</f>
        <v/>
      </c>
      <c r="AJ42" s="184" t="str">
        <f>IF(AJ40="","",VLOOKUP(AJ40,'（ユニット型）シフト記号表'!$C$5:$Y$46,23,FALSE))</f>
        <v/>
      </c>
      <c r="AK42" s="184" t="str">
        <f>IF(AK40="","",VLOOKUP(AK40,'（ユニット型）シフト記号表'!$C$5:$Y$46,23,FALSE))</f>
        <v/>
      </c>
      <c r="AL42" s="184" t="str">
        <f>IF(AL40="","",VLOOKUP(AL40,'（ユニット型）シフト記号表'!$C$5:$Y$46,23,FALSE))</f>
        <v/>
      </c>
      <c r="AM42" s="184" t="str">
        <f>IF(AM40="","",VLOOKUP(AM40,'（ユニット型）シフト記号表'!$C$5:$Y$46,23,FALSE))</f>
        <v/>
      </c>
      <c r="AN42" s="185" t="str">
        <f>IF(AN40="","",VLOOKUP(AN40,'（ユニット型）シフト記号表'!$C$5:$Y$46,23,FALSE))</f>
        <v/>
      </c>
      <c r="AO42" s="183" t="str">
        <f>IF(AO40="","",VLOOKUP(AO40,'（ユニット型）シフト記号表'!$C$5:$Y$46,23,FALSE))</f>
        <v/>
      </c>
      <c r="AP42" s="184" t="str">
        <f>IF(AP40="","",VLOOKUP(AP40,'（ユニット型）シフト記号表'!$C$5:$Y$46,23,FALSE))</f>
        <v/>
      </c>
      <c r="AQ42" s="184" t="str">
        <f>IF(AQ40="","",VLOOKUP(AQ40,'（ユニット型）シフト記号表'!$C$5:$Y$46,23,FALSE))</f>
        <v/>
      </c>
      <c r="AR42" s="184" t="str">
        <f>IF(AR40="","",VLOOKUP(AR40,'（ユニット型）シフト記号表'!$C$5:$Y$46,23,FALSE))</f>
        <v/>
      </c>
      <c r="AS42" s="184" t="str">
        <f>IF(AS40="","",VLOOKUP(AS40,'（ユニット型）シフト記号表'!$C$5:$Y$46,23,FALSE))</f>
        <v/>
      </c>
      <c r="AT42" s="184" t="str">
        <f>IF(AT40="","",VLOOKUP(AT40,'（ユニット型）シフト記号表'!$C$5:$Y$46,23,FALSE))</f>
        <v/>
      </c>
      <c r="AU42" s="185" t="str">
        <f>IF(AU40="","",VLOOKUP(AU40,'（ユニット型）シフト記号表'!$C$5:$Y$46,23,FALSE))</f>
        <v/>
      </c>
      <c r="AV42" s="183" t="str">
        <f>IF(AV40="","",VLOOKUP(AV40,'（ユニット型）シフト記号表'!$C$5:$Y$46,23,FALSE))</f>
        <v/>
      </c>
      <c r="AW42" s="184" t="str">
        <f>IF(AW40="","",VLOOKUP(AW40,'（ユニット型）シフト記号表'!$C$5:$Y$46,23,FALSE))</f>
        <v/>
      </c>
      <c r="AX42" s="184" t="str">
        <f>IF(AX40="","",VLOOKUP(AX40,'（ユニット型）シフト記号表'!$C$5:$Y$46,23,FALSE))</f>
        <v/>
      </c>
      <c r="AY42" s="184" t="str">
        <f>IF(AY40="","",VLOOKUP(AY40,'（ユニット型）シフト記号表'!$C$5:$Y$46,23,FALSE))</f>
        <v/>
      </c>
      <c r="AZ42" s="184" t="str">
        <f>IF(AZ40="","",VLOOKUP(AZ40,'（ユニット型）シフト記号表'!$C$5:$Y$46,23,FALSE))</f>
        <v/>
      </c>
      <c r="BA42" s="184" t="str">
        <f>IF(BA40="","",VLOOKUP(BA40,'（ユニット型）シフト記号表'!$C$5:$Y$46,23,FALSE))</f>
        <v/>
      </c>
      <c r="BB42" s="185" t="str">
        <f>IF(BB40="","",VLOOKUP(BB40,'（ユニット型）シフト記号表'!$C$5:$Y$46,23,FALSE))</f>
        <v/>
      </c>
      <c r="BC42" s="183" t="str">
        <f>IF(BC40="","",VLOOKUP(BC40,'（ユニット型）シフト記号表'!$C$5:$Y$46,23,FALSE))</f>
        <v/>
      </c>
      <c r="BD42" s="184" t="str">
        <f>IF(BD40="","",VLOOKUP(BD40,'（ユニット型）シフト記号表'!$C$5:$Y$46,23,FALSE))</f>
        <v/>
      </c>
      <c r="BE42" s="186" t="str">
        <f>IF(BE40="","",VLOOKUP(BE40,'（ユニット型）シフト記号表'!$C$5:$Y$46,23,FALSE))</f>
        <v/>
      </c>
      <c r="BF42" s="263">
        <f>IF($BI$3="計画",SUM(AA42:BB42),IF($BI$3="実績",SUM(AA42:BE42),""))</f>
        <v>0</v>
      </c>
      <c r="BG42" s="264"/>
      <c r="BH42" s="284">
        <f>IF($BI$3="計画",BF42/4,IF($BI$3="実績",(BF42/($BI$7/7)),""))</f>
        <v>0</v>
      </c>
      <c r="BI42" s="285"/>
      <c r="BJ42" s="243"/>
      <c r="BK42" s="244"/>
      <c r="BL42" s="244"/>
      <c r="BM42" s="244"/>
      <c r="BN42" s="245"/>
    </row>
    <row r="43" spans="2:66" ht="20.25" customHeight="1" x14ac:dyDescent="0.4">
      <c r="B43" s="60"/>
      <c r="C43" s="410"/>
      <c r="D43" s="413"/>
      <c r="E43" s="414"/>
      <c r="F43" s="415"/>
      <c r="G43" s="246"/>
      <c r="H43" s="247"/>
      <c r="I43" s="205"/>
      <c r="J43" s="206"/>
      <c r="K43" s="205"/>
      <c r="L43" s="206"/>
      <c r="M43" s="272"/>
      <c r="N43" s="273"/>
      <c r="O43" s="250"/>
      <c r="P43" s="251"/>
      <c r="Q43" s="251"/>
      <c r="R43" s="247"/>
      <c r="S43" s="274"/>
      <c r="T43" s="238"/>
      <c r="U43" s="275"/>
      <c r="V43" s="25" t="s">
        <v>18</v>
      </c>
      <c r="W43" s="31"/>
      <c r="X43" s="31"/>
      <c r="Y43" s="19"/>
      <c r="Z43" s="65"/>
      <c r="AA43" s="209"/>
      <c r="AB43" s="210"/>
      <c r="AC43" s="210"/>
      <c r="AD43" s="210"/>
      <c r="AE43" s="210"/>
      <c r="AF43" s="210"/>
      <c r="AG43" s="211"/>
      <c r="AH43" s="209"/>
      <c r="AI43" s="210"/>
      <c r="AJ43" s="210"/>
      <c r="AK43" s="210"/>
      <c r="AL43" s="210"/>
      <c r="AM43" s="210"/>
      <c r="AN43" s="211"/>
      <c r="AO43" s="209"/>
      <c r="AP43" s="210"/>
      <c r="AQ43" s="210"/>
      <c r="AR43" s="210"/>
      <c r="AS43" s="210"/>
      <c r="AT43" s="210"/>
      <c r="AU43" s="211"/>
      <c r="AV43" s="209"/>
      <c r="AW43" s="210"/>
      <c r="AX43" s="210"/>
      <c r="AY43" s="210"/>
      <c r="AZ43" s="210"/>
      <c r="BA43" s="210"/>
      <c r="BB43" s="211"/>
      <c r="BC43" s="209"/>
      <c r="BD43" s="213"/>
      <c r="BE43" s="214"/>
      <c r="BF43" s="280"/>
      <c r="BG43" s="281"/>
      <c r="BH43" s="282"/>
      <c r="BI43" s="283"/>
      <c r="BJ43" s="237"/>
      <c r="BK43" s="238"/>
      <c r="BL43" s="238"/>
      <c r="BM43" s="238"/>
      <c r="BN43" s="239"/>
    </row>
    <row r="44" spans="2:66" ht="20.25" customHeight="1" x14ac:dyDescent="0.4">
      <c r="B44" s="58">
        <f>B41+1</f>
        <v>9</v>
      </c>
      <c r="C44" s="411"/>
      <c r="D44" s="416"/>
      <c r="E44" s="414"/>
      <c r="F44" s="415"/>
      <c r="G44" s="246"/>
      <c r="H44" s="247"/>
      <c r="I44" s="205"/>
      <c r="J44" s="206"/>
      <c r="K44" s="205"/>
      <c r="L44" s="206"/>
      <c r="M44" s="248"/>
      <c r="N44" s="249"/>
      <c r="O44" s="250"/>
      <c r="P44" s="251"/>
      <c r="Q44" s="251"/>
      <c r="R44" s="247"/>
      <c r="S44" s="276"/>
      <c r="T44" s="241"/>
      <c r="U44" s="277"/>
      <c r="V44" s="27" t="s">
        <v>84</v>
      </c>
      <c r="W44" s="28"/>
      <c r="X44" s="28"/>
      <c r="Y44" s="23"/>
      <c r="Z44" s="63"/>
      <c r="AA44" s="179" t="str">
        <f>IF(AA43="","",VLOOKUP(AA43,'（ユニット型）シフト記号表'!$C$5:$W$46,21,FALSE))</f>
        <v/>
      </c>
      <c r="AB44" s="180" t="str">
        <f>IF(AB43="","",VLOOKUP(AB43,'（ユニット型）シフト記号表'!$C$5:$W$46,21,FALSE))</f>
        <v/>
      </c>
      <c r="AC44" s="180" t="str">
        <f>IF(AC43="","",VLOOKUP(AC43,'（ユニット型）シフト記号表'!$C$5:$W$46,21,FALSE))</f>
        <v/>
      </c>
      <c r="AD44" s="180" t="str">
        <f>IF(AD43="","",VLOOKUP(AD43,'（ユニット型）シフト記号表'!$C$5:$W$46,21,FALSE))</f>
        <v/>
      </c>
      <c r="AE44" s="180" t="str">
        <f>IF(AE43="","",VLOOKUP(AE43,'（ユニット型）シフト記号表'!$C$5:$W$46,21,FALSE))</f>
        <v/>
      </c>
      <c r="AF44" s="180" t="str">
        <f>IF(AF43="","",VLOOKUP(AF43,'（ユニット型）シフト記号表'!$C$5:$W$46,21,FALSE))</f>
        <v/>
      </c>
      <c r="AG44" s="181" t="str">
        <f>IF(AG43="","",VLOOKUP(AG43,'（ユニット型）シフト記号表'!$C$5:$W$46,21,FALSE))</f>
        <v/>
      </c>
      <c r="AH44" s="179" t="str">
        <f>IF(AH43="","",VLOOKUP(AH43,'（ユニット型）シフト記号表'!$C$5:$W$46,21,FALSE))</f>
        <v/>
      </c>
      <c r="AI44" s="180" t="str">
        <f>IF(AI43="","",VLOOKUP(AI43,'（ユニット型）シフト記号表'!$C$5:$W$46,21,FALSE))</f>
        <v/>
      </c>
      <c r="AJ44" s="180" t="str">
        <f>IF(AJ43="","",VLOOKUP(AJ43,'（ユニット型）シフト記号表'!$C$5:$W$46,21,FALSE))</f>
        <v/>
      </c>
      <c r="AK44" s="180" t="str">
        <f>IF(AK43="","",VLOOKUP(AK43,'（ユニット型）シフト記号表'!$C$5:$W$46,21,FALSE))</f>
        <v/>
      </c>
      <c r="AL44" s="180" t="str">
        <f>IF(AL43="","",VLOOKUP(AL43,'（ユニット型）シフト記号表'!$C$5:$W$46,21,FALSE))</f>
        <v/>
      </c>
      <c r="AM44" s="180" t="str">
        <f>IF(AM43="","",VLOOKUP(AM43,'（ユニット型）シフト記号表'!$C$5:$W$46,21,FALSE))</f>
        <v/>
      </c>
      <c r="AN44" s="181" t="str">
        <f>IF(AN43="","",VLOOKUP(AN43,'（ユニット型）シフト記号表'!$C$5:$W$46,21,FALSE))</f>
        <v/>
      </c>
      <c r="AO44" s="179" t="str">
        <f>IF(AO43="","",VLOOKUP(AO43,'（ユニット型）シフト記号表'!$C$5:$W$46,21,FALSE))</f>
        <v/>
      </c>
      <c r="AP44" s="180" t="str">
        <f>IF(AP43="","",VLOOKUP(AP43,'（ユニット型）シフト記号表'!$C$5:$W$46,21,FALSE))</f>
        <v/>
      </c>
      <c r="AQ44" s="180" t="str">
        <f>IF(AQ43="","",VLOOKUP(AQ43,'（ユニット型）シフト記号表'!$C$5:$W$46,21,FALSE))</f>
        <v/>
      </c>
      <c r="AR44" s="180" t="str">
        <f>IF(AR43="","",VLOOKUP(AR43,'（ユニット型）シフト記号表'!$C$5:$W$46,21,FALSE))</f>
        <v/>
      </c>
      <c r="AS44" s="180" t="str">
        <f>IF(AS43="","",VLOOKUP(AS43,'（ユニット型）シフト記号表'!$C$5:$W$46,21,FALSE))</f>
        <v/>
      </c>
      <c r="AT44" s="180" t="str">
        <f>IF(AT43="","",VLOOKUP(AT43,'（ユニット型）シフト記号表'!$C$5:$W$46,21,FALSE))</f>
        <v/>
      </c>
      <c r="AU44" s="181" t="str">
        <f>IF(AU43="","",VLOOKUP(AU43,'（ユニット型）シフト記号表'!$C$5:$W$46,21,FALSE))</f>
        <v/>
      </c>
      <c r="AV44" s="179" t="str">
        <f>IF(AV43="","",VLOOKUP(AV43,'（ユニット型）シフト記号表'!$C$5:$W$46,21,FALSE))</f>
        <v/>
      </c>
      <c r="AW44" s="180" t="str">
        <f>IF(AW43="","",VLOOKUP(AW43,'（ユニット型）シフト記号表'!$C$5:$W$46,21,FALSE))</f>
        <v/>
      </c>
      <c r="AX44" s="180" t="str">
        <f>IF(AX43="","",VLOOKUP(AX43,'（ユニット型）シフト記号表'!$C$5:$W$46,21,FALSE))</f>
        <v/>
      </c>
      <c r="AY44" s="180" t="str">
        <f>IF(AY43="","",VLOOKUP(AY43,'（ユニット型）シフト記号表'!$C$5:$W$46,21,FALSE))</f>
        <v/>
      </c>
      <c r="AZ44" s="180" t="str">
        <f>IF(AZ43="","",VLOOKUP(AZ43,'（ユニット型）シフト記号表'!$C$5:$W$46,21,FALSE))</f>
        <v/>
      </c>
      <c r="BA44" s="180" t="str">
        <f>IF(BA43="","",VLOOKUP(BA43,'（ユニット型）シフト記号表'!$C$5:$W$46,21,FALSE))</f>
        <v/>
      </c>
      <c r="BB44" s="181" t="str">
        <f>IF(BB43="","",VLOOKUP(BB43,'（ユニット型）シフト記号表'!$C$5:$W$46,21,FALSE))</f>
        <v/>
      </c>
      <c r="BC44" s="179" t="str">
        <f>IF(BC43="","",VLOOKUP(BC43,'（ユニット型）シフト記号表'!$C$5:$W$46,21,FALSE))</f>
        <v/>
      </c>
      <c r="BD44" s="180" t="str">
        <f>IF(BD43="","",VLOOKUP(BD43,'（ユニット型）シフト記号表'!$C$5:$W$46,21,FALSE))</f>
        <v/>
      </c>
      <c r="BE44" s="182" t="str">
        <f>IF(BE43="","",VLOOKUP(BE43,'（ユニット型）シフト記号表'!$C$5:$W$46,21,FALSE))</f>
        <v/>
      </c>
      <c r="BF44" s="252">
        <f>IF($BI$3="計画",SUM(AA44:BB44),IF($BI$3="実績",SUM(AA44:BE44),""))</f>
        <v>0</v>
      </c>
      <c r="BG44" s="253"/>
      <c r="BH44" s="254">
        <f>IF($BI$3="計画",BF44/4,IF($BI$3="実績",(BF44/($BI$7/7)),""))</f>
        <v>0</v>
      </c>
      <c r="BI44" s="255"/>
      <c r="BJ44" s="240"/>
      <c r="BK44" s="241"/>
      <c r="BL44" s="241"/>
      <c r="BM44" s="241"/>
      <c r="BN44" s="242"/>
    </row>
    <row r="45" spans="2:66" ht="20.25" customHeight="1" x14ac:dyDescent="0.4">
      <c r="B45" s="59"/>
      <c r="C45" s="411"/>
      <c r="D45" s="416"/>
      <c r="E45" s="414"/>
      <c r="F45" s="415"/>
      <c r="G45" s="256"/>
      <c r="H45" s="257"/>
      <c r="I45" s="265">
        <f>G44</f>
        <v>0</v>
      </c>
      <c r="J45" s="257"/>
      <c r="K45" s="265">
        <f>M44</f>
        <v>0</v>
      </c>
      <c r="L45" s="257"/>
      <c r="M45" s="258"/>
      <c r="N45" s="259"/>
      <c r="O45" s="260"/>
      <c r="P45" s="261"/>
      <c r="Q45" s="261"/>
      <c r="R45" s="262"/>
      <c r="S45" s="278"/>
      <c r="T45" s="244"/>
      <c r="U45" s="279"/>
      <c r="V45" s="29" t="s">
        <v>129</v>
      </c>
      <c r="W45" s="30"/>
      <c r="X45" s="30"/>
      <c r="Y45" s="22"/>
      <c r="Z45" s="67"/>
      <c r="AA45" s="183" t="str">
        <f>IF(AA43="","",VLOOKUP(AA43,'（ユニット型）シフト記号表'!$C$5:$Y$46,23,FALSE))</f>
        <v/>
      </c>
      <c r="AB45" s="184" t="str">
        <f>IF(AB43="","",VLOOKUP(AB43,'（ユニット型）シフト記号表'!$C$5:$Y$46,23,FALSE))</f>
        <v/>
      </c>
      <c r="AC45" s="184" t="str">
        <f>IF(AC43="","",VLOOKUP(AC43,'（ユニット型）シフト記号表'!$C$5:$Y$46,23,FALSE))</f>
        <v/>
      </c>
      <c r="AD45" s="184" t="str">
        <f>IF(AD43="","",VLOOKUP(AD43,'（ユニット型）シフト記号表'!$C$5:$Y$46,23,FALSE))</f>
        <v/>
      </c>
      <c r="AE45" s="184" t="str">
        <f>IF(AE43="","",VLOOKUP(AE43,'（ユニット型）シフト記号表'!$C$5:$Y$46,23,FALSE))</f>
        <v/>
      </c>
      <c r="AF45" s="184" t="str">
        <f>IF(AF43="","",VLOOKUP(AF43,'（ユニット型）シフト記号表'!$C$5:$Y$46,23,FALSE))</f>
        <v/>
      </c>
      <c r="AG45" s="185" t="str">
        <f>IF(AG43="","",VLOOKUP(AG43,'（ユニット型）シフト記号表'!$C$5:$Y$46,23,FALSE))</f>
        <v/>
      </c>
      <c r="AH45" s="183" t="str">
        <f>IF(AH43="","",VLOOKUP(AH43,'（ユニット型）シフト記号表'!$C$5:$Y$46,23,FALSE))</f>
        <v/>
      </c>
      <c r="AI45" s="184" t="str">
        <f>IF(AI43="","",VLOOKUP(AI43,'（ユニット型）シフト記号表'!$C$5:$Y$46,23,FALSE))</f>
        <v/>
      </c>
      <c r="AJ45" s="184" t="str">
        <f>IF(AJ43="","",VLOOKUP(AJ43,'（ユニット型）シフト記号表'!$C$5:$Y$46,23,FALSE))</f>
        <v/>
      </c>
      <c r="AK45" s="184" t="str">
        <f>IF(AK43="","",VLOOKUP(AK43,'（ユニット型）シフト記号表'!$C$5:$Y$46,23,FALSE))</f>
        <v/>
      </c>
      <c r="AL45" s="184" t="str">
        <f>IF(AL43="","",VLOOKUP(AL43,'（ユニット型）シフト記号表'!$C$5:$Y$46,23,FALSE))</f>
        <v/>
      </c>
      <c r="AM45" s="184" t="str">
        <f>IF(AM43="","",VLOOKUP(AM43,'（ユニット型）シフト記号表'!$C$5:$Y$46,23,FALSE))</f>
        <v/>
      </c>
      <c r="AN45" s="185" t="str">
        <f>IF(AN43="","",VLOOKUP(AN43,'（ユニット型）シフト記号表'!$C$5:$Y$46,23,FALSE))</f>
        <v/>
      </c>
      <c r="AO45" s="183" t="str">
        <f>IF(AO43="","",VLOOKUP(AO43,'（ユニット型）シフト記号表'!$C$5:$Y$46,23,FALSE))</f>
        <v/>
      </c>
      <c r="AP45" s="184" t="str">
        <f>IF(AP43="","",VLOOKUP(AP43,'（ユニット型）シフト記号表'!$C$5:$Y$46,23,FALSE))</f>
        <v/>
      </c>
      <c r="AQ45" s="184" t="str">
        <f>IF(AQ43="","",VLOOKUP(AQ43,'（ユニット型）シフト記号表'!$C$5:$Y$46,23,FALSE))</f>
        <v/>
      </c>
      <c r="AR45" s="184" t="str">
        <f>IF(AR43="","",VLOOKUP(AR43,'（ユニット型）シフト記号表'!$C$5:$Y$46,23,FALSE))</f>
        <v/>
      </c>
      <c r="AS45" s="184" t="str">
        <f>IF(AS43="","",VLOOKUP(AS43,'（ユニット型）シフト記号表'!$C$5:$Y$46,23,FALSE))</f>
        <v/>
      </c>
      <c r="AT45" s="184" t="str">
        <f>IF(AT43="","",VLOOKUP(AT43,'（ユニット型）シフト記号表'!$C$5:$Y$46,23,FALSE))</f>
        <v/>
      </c>
      <c r="AU45" s="185" t="str">
        <f>IF(AU43="","",VLOOKUP(AU43,'（ユニット型）シフト記号表'!$C$5:$Y$46,23,FALSE))</f>
        <v/>
      </c>
      <c r="AV45" s="183" t="str">
        <f>IF(AV43="","",VLOOKUP(AV43,'（ユニット型）シフト記号表'!$C$5:$Y$46,23,FALSE))</f>
        <v/>
      </c>
      <c r="AW45" s="184" t="str">
        <f>IF(AW43="","",VLOOKUP(AW43,'（ユニット型）シフト記号表'!$C$5:$Y$46,23,FALSE))</f>
        <v/>
      </c>
      <c r="AX45" s="184" t="str">
        <f>IF(AX43="","",VLOOKUP(AX43,'（ユニット型）シフト記号表'!$C$5:$Y$46,23,FALSE))</f>
        <v/>
      </c>
      <c r="AY45" s="184" t="str">
        <f>IF(AY43="","",VLOOKUP(AY43,'（ユニット型）シフト記号表'!$C$5:$Y$46,23,FALSE))</f>
        <v/>
      </c>
      <c r="AZ45" s="184" t="str">
        <f>IF(AZ43="","",VLOOKUP(AZ43,'（ユニット型）シフト記号表'!$C$5:$Y$46,23,FALSE))</f>
        <v/>
      </c>
      <c r="BA45" s="184" t="str">
        <f>IF(BA43="","",VLOOKUP(BA43,'（ユニット型）シフト記号表'!$C$5:$Y$46,23,FALSE))</f>
        <v/>
      </c>
      <c r="BB45" s="185" t="str">
        <f>IF(BB43="","",VLOOKUP(BB43,'（ユニット型）シフト記号表'!$C$5:$Y$46,23,FALSE))</f>
        <v/>
      </c>
      <c r="BC45" s="183" t="str">
        <f>IF(BC43="","",VLOOKUP(BC43,'（ユニット型）シフト記号表'!$C$5:$Y$46,23,FALSE))</f>
        <v/>
      </c>
      <c r="BD45" s="184" t="str">
        <f>IF(BD43="","",VLOOKUP(BD43,'（ユニット型）シフト記号表'!$C$5:$Y$46,23,FALSE))</f>
        <v/>
      </c>
      <c r="BE45" s="186" t="str">
        <f>IF(BE43="","",VLOOKUP(BE43,'（ユニット型）シフト記号表'!$C$5:$Y$46,23,FALSE))</f>
        <v/>
      </c>
      <c r="BF45" s="263">
        <f>IF($BI$3="計画",SUM(AA45:BB45),IF($BI$3="実績",SUM(AA45:BE45),""))</f>
        <v>0</v>
      </c>
      <c r="BG45" s="264"/>
      <c r="BH45" s="284">
        <f>IF($BI$3="計画",BF45/4,IF($BI$3="実績",(BF45/($BI$7/7)),""))</f>
        <v>0</v>
      </c>
      <c r="BI45" s="285"/>
      <c r="BJ45" s="243"/>
      <c r="BK45" s="244"/>
      <c r="BL45" s="244"/>
      <c r="BM45" s="244"/>
      <c r="BN45" s="245"/>
    </row>
    <row r="46" spans="2:66" ht="20.25" customHeight="1" x14ac:dyDescent="0.4">
      <c r="B46" s="60"/>
      <c r="C46" s="410"/>
      <c r="D46" s="413"/>
      <c r="E46" s="414"/>
      <c r="F46" s="415"/>
      <c r="G46" s="246"/>
      <c r="H46" s="247"/>
      <c r="I46" s="205"/>
      <c r="J46" s="206"/>
      <c r="K46" s="205"/>
      <c r="L46" s="206"/>
      <c r="M46" s="272"/>
      <c r="N46" s="273"/>
      <c r="O46" s="250"/>
      <c r="P46" s="251"/>
      <c r="Q46" s="251"/>
      <c r="R46" s="247"/>
      <c r="S46" s="274"/>
      <c r="T46" s="238"/>
      <c r="U46" s="275"/>
      <c r="V46" s="25" t="s">
        <v>18</v>
      </c>
      <c r="W46" s="32"/>
      <c r="X46" s="32"/>
      <c r="Y46" s="20"/>
      <c r="Z46" s="68"/>
      <c r="AA46" s="209"/>
      <c r="AB46" s="210"/>
      <c r="AC46" s="210"/>
      <c r="AD46" s="210"/>
      <c r="AE46" s="210"/>
      <c r="AF46" s="210"/>
      <c r="AG46" s="211"/>
      <c r="AH46" s="209"/>
      <c r="AI46" s="210"/>
      <c r="AJ46" s="210"/>
      <c r="AK46" s="210"/>
      <c r="AL46" s="210"/>
      <c r="AM46" s="210"/>
      <c r="AN46" s="211"/>
      <c r="AO46" s="209"/>
      <c r="AP46" s="210"/>
      <c r="AQ46" s="210"/>
      <c r="AR46" s="210"/>
      <c r="AS46" s="210"/>
      <c r="AT46" s="210"/>
      <c r="AU46" s="211"/>
      <c r="AV46" s="209"/>
      <c r="AW46" s="210"/>
      <c r="AX46" s="210"/>
      <c r="AY46" s="210"/>
      <c r="AZ46" s="210"/>
      <c r="BA46" s="210"/>
      <c r="BB46" s="211"/>
      <c r="BC46" s="209"/>
      <c r="BD46" s="213"/>
      <c r="BE46" s="214"/>
      <c r="BF46" s="280"/>
      <c r="BG46" s="281"/>
      <c r="BH46" s="282"/>
      <c r="BI46" s="283"/>
      <c r="BJ46" s="237"/>
      <c r="BK46" s="238"/>
      <c r="BL46" s="238"/>
      <c r="BM46" s="238"/>
      <c r="BN46" s="239"/>
    </row>
    <row r="47" spans="2:66" ht="20.25" customHeight="1" x14ac:dyDescent="0.4">
      <c r="B47" s="58">
        <f>B44+1</f>
        <v>10</v>
      </c>
      <c r="C47" s="411"/>
      <c r="D47" s="416"/>
      <c r="E47" s="414"/>
      <c r="F47" s="415"/>
      <c r="G47" s="246"/>
      <c r="H47" s="247"/>
      <c r="I47" s="205"/>
      <c r="J47" s="206"/>
      <c r="K47" s="205"/>
      <c r="L47" s="206"/>
      <c r="M47" s="248"/>
      <c r="N47" s="249"/>
      <c r="O47" s="250"/>
      <c r="P47" s="251"/>
      <c r="Q47" s="251"/>
      <c r="R47" s="247"/>
      <c r="S47" s="276"/>
      <c r="T47" s="241"/>
      <c r="U47" s="277"/>
      <c r="V47" s="27" t="s">
        <v>84</v>
      </c>
      <c r="W47" s="28"/>
      <c r="X47" s="28"/>
      <c r="Y47" s="23"/>
      <c r="Z47" s="63"/>
      <c r="AA47" s="179" t="str">
        <f>IF(AA46="","",VLOOKUP(AA46,'（ユニット型）シフト記号表'!$C$5:$W$46,21,FALSE))</f>
        <v/>
      </c>
      <c r="AB47" s="180" t="str">
        <f>IF(AB46="","",VLOOKUP(AB46,'（ユニット型）シフト記号表'!$C$5:$W$46,21,FALSE))</f>
        <v/>
      </c>
      <c r="AC47" s="180" t="str">
        <f>IF(AC46="","",VLOOKUP(AC46,'（ユニット型）シフト記号表'!$C$5:$W$46,21,FALSE))</f>
        <v/>
      </c>
      <c r="AD47" s="180" t="str">
        <f>IF(AD46="","",VLOOKUP(AD46,'（ユニット型）シフト記号表'!$C$5:$W$46,21,FALSE))</f>
        <v/>
      </c>
      <c r="AE47" s="180" t="str">
        <f>IF(AE46="","",VLOOKUP(AE46,'（ユニット型）シフト記号表'!$C$5:$W$46,21,FALSE))</f>
        <v/>
      </c>
      <c r="AF47" s="180" t="str">
        <f>IF(AF46="","",VLOOKUP(AF46,'（ユニット型）シフト記号表'!$C$5:$W$46,21,FALSE))</f>
        <v/>
      </c>
      <c r="AG47" s="181" t="str">
        <f>IF(AG46="","",VLOOKUP(AG46,'（ユニット型）シフト記号表'!$C$5:$W$46,21,FALSE))</f>
        <v/>
      </c>
      <c r="AH47" s="179" t="str">
        <f>IF(AH46="","",VLOOKUP(AH46,'（ユニット型）シフト記号表'!$C$5:$W$46,21,FALSE))</f>
        <v/>
      </c>
      <c r="AI47" s="180" t="str">
        <f>IF(AI46="","",VLOOKUP(AI46,'（ユニット型）シフト記号表'!$C$5:$W$46,21,FALSE))</f>
        <v/>
      </c>
      <c r="AJ47" s="180" t="str">
        <f>IF(AJ46="","",VLOOKUP(AJ46,'（ユニット型）シフト記号表'!$C$5:$W$46,21,FALSE))</f>
        <v/>
      </c>
      <c r="AK47" s="180" t="str">
        <f>IF(AK46="","",VLOOKUP(AK46,'（ユニット型）シフト記号表'!$C$5:$W$46,21,FALSE))</f>
        <v/>
      </c>
      <c r="AL47" s="180" t="str">
        <f>IF(AL46="","",VLOOKUP(AL46,'（ユニット型）シフト記号表'!$C$5:$W$46,21,FALSE))</f>
        <v/>
      </c>
      <c r="AM47" s="180" t="str">
        <f>IF(AM46="","",VLOOKUP(AM46,'（ユニット型）シフト記号表'!$C$5:$W$46,21,FALSE))</f>
        <v/>
      </c>
      <c r="AN47" s="181" t="str">
        <f>IF(AN46="","",VLOOKUP(AN46,'（ユニット型）シフト記号表'!$C$5:$W$46,21,FALSE))</f>
        <v/>
      </c>
      <c r="AO47" s="179" t="str">
        <f>IF(AO46="","",VLOOKUP(AO46,'（ユニット型）シフト記号表'!$C$5:$W$46,21,FALSE))</f>
        <v/>
      </c>
      <c r="AP47" s="180" t="str">
        <f>IF(AP46="","",VLOOKUP(AP46,'（ユニット型）シフト記号表'!$C$5:$W$46,21,FALSE))</f>
        <v/>
      </c>
      <c r="AQ47" s="180" t="str">
        <f>IF(AQ46="","",VLOOKUP(AQ46,'（ユニット型）シフト記号表'!$C$5:$W$46,21,FALSE))</f>
        <v/>
      </c>
      <c r="AR47" s="180" t="str">
        <f>IF(AR46="","",VLOOKUP(AR46,'（ユニット型）シフト記号表'!$C$5:$W$46,21,FALSE))</f>
        <v/>
      </c>
      <c r="AS47" s="180" t="str">
        <f>IF(AS46="","",VLOOKUP(AS46,'（ユニット型）シフト記号表'!$C$5:$W$46,21,FALSE))</f>
        <v/>
      </c>
      <c r="AT47" s="180" t="str">
        <f>IF(AT46="","",VLOOKUP(AT46,'（ユニット型）シフト記号表'!$C$5:$W$46,21,FALSE))</f>
        <v/>
      </c>
      <c r="AU47" s="181" t="str">
        <f>IF(AU46="","",VLOOKUP(AU46,'（ユニット型）シフト記号表'!$C$5:$W$46,21,FALSE))</f>
        <v/>
      </c>
      <c r="AV47" s="179" t="str">
        <f>IF(AV46="","",VLOOKUP(AV46,'（ユニット型）シフト記号表'!$C$5:$W$46,21,FALSE))</f>
        <v/>
      </c>
      <c r="AW47" s="180" t="str">
        <f>IF(AW46="","",VLOOKUP(AW46,'（ユニット型）シフト記号表'!$C$5:$W$46,21,FALSE))</f>
        <v/>
      </c>
      <c r="AX47" s="180" t="str">
        <f>IF(AX46="","",VLOOKUP(AX46,'（ユニット型）シフト記号表'!$C$5:$W$46,21,FALSE))</f>
        <v/>
      </c>
      <c r="AY47" s="180" t="str">
        <f>IF(AY46="","",VLOOKUP(AY46,'（ユニット型）シフト記号表'!$C$5:$W$46,21,FALSE))</f>
        <v/>
      </c>
      <c r="AZ47" s="180" t="str">
        <f>IF(AZ46="","",VLOOKUP(AZ46,'（ユニット型）シフト記号表'!$C$5:$W$46,21,FALSE))</f>
        <v/>
      </c>
      <c r="BA47" s="180" t="str">
        <f>IF(BA46="","",VLOOKUP(BA46,'（ユニット型）シフト記号表'!$C$5:$W$46,21,FALSE))</f>
        <v/>
      </c>
      <c r="BB47" s="181" t="str">
        <f>IF(BB46="","",VLOOKUP(BB46,'（ユニット型）シフト記号表'!$C$5:$W$46,21,FALSE))</f>
        <v/>
      </c>
      <c r="BC47" s="179" t="str">
        <f>IF(BC46="","",VLOOKUP(BC46,'（ユニット型）シフト記号表'!$C$5:$W$46,21,FALSE))</f>
        <v/>
      </c>
      <c r="BD47" s="180" t="str">
        <f>IF(BD46="","",VLOOKUP(BD46,'（ユニット型）シフト記号表'!$C$5:$W$46,21,FALSE))</f>
        <v/>
      </c>
      <c r="BE47" s="182" t="str">
        <f>IF(BE46="","",VLOOKUP(BE46,'（ユニット型）シフト記号表'!$C$5:$W$46,21,FALSE))</f>
        <v/>
      </c>
      <c r="BF47" s="252">
        <f>IF($BI$3="計画",SUM(AA47:BB47),IF($BI$3="実績",SUM(AA47:BE47),""))</f>
        <v>0</v>
      </c>
      <c r="BG47" s="253"/>
      <c r="BH47" s="254">
        <f>IF($BI$3="計画",BF47/4,IF($BI$3="実績",(BF47/($BI$7/7)),""))</f>
        <v>0</v>
      </c>
      <c r="BI47" s="255"/>
      <c r="BJ47" s="240"/>
      <c r="BK47" s="241"/>
      <c r="BL47" s="241"/>
      <c r="BM47" s="241"/>
      <c r="BN47" s="242"/>
    </row>
    <row r="48" spans="2:66" ht="20.25" customHeight="1" x14ac:dyDescent="0.4">
      <c r="B48" s="59"/>
      <c r="C48" s="411"/>
      <c r="D48" s="416"/>
      <c r="E48" s="414"/>
      <c r="F48" s="415"/>
      <c r="G48" s="256"/>
      <c r="H48" s="257"/>
      <c r="I48" s="265">
        <f>G47</f>
        <v>0</v>
      </c>
      <c r="J48" s="257"/>
      <c r="K48" s="265">
        <f>M47</f>
        <v>0</v>
      </c>
      <c r="L48" s="257"/>
      <c r="M48" s="258"/>
      <c r="N48" s="259"/>
      <c r="O48" s="260"/>
      <c r="P48" s="261"/>
      <c r="Q48" s="261"/>
      <c r="R48" s="262"/>
      <c r="S48" s="278"/>
      <c r="T48" s="244"/>
      <c r="U48" s="279"/>
      <c r="V48" s="29" t="s">
        <v>129</v>
      </c>
      <c r="W48" s="52"/>
      <c r="X48" s="52"/>
      <c r="Y48" s="53"/>
      <c r="Z48" s="69"/>
      <c r="AA48" s="183" t="str">
        <f>IF(AA46="","",VLOOKUP(AA46,'（ユニット型）シフト記号表'!$C$5:$Y$46,23,FALSE))</f>
        <v/>
      </c>
      <c r="AB48" s="184" t="str">
        <f>IF(AB46="","",VLOOKUP(AB46,'（ユニット型）シフト記号表'!$C$5:$Y$46,23,FALSE))</f>
        <v/>
      </c>
      <c r="AC48" s="184" t="str">
        <f>IF(AC46="","",VLOOKUP(AC46,'（ユニット型）シフト記号表'!$C$5:$Y$46,23,FALSE))</f>
        <v/>
      </c>
      <c r="AD48" s="184" t="str">
        <f>IF(AD46="","",VLOOKUP(AD46,'（ユニット型）シフト記号表'!$C$5:$Y$46,23,FALSE))</f>
        <v/>
      </c>
      <c r="AE48" s="184" t="str">
        <f>IF(AE46="","",VLOOKUP(AE46,'（ユニット型）シフト記号表'!$C$5:$Y$46,23,FALSE))</f>
        <v/>
      </c>
      <c r="AF48" s="184" t="str">
        <f>IF(AF46="","",VLOOKUP(AF46,'（ユニット型）シフト記号表'!$C$5:$Y$46,23,FALSE))</f>
        <v/>
      </c>
      <c r="AG48" s="185" t="str">
        <f>IF(AG46="","",VLOOKUP(AG46,'（ユニット型）シフト記号表'!$C$5:$Y$46,23,FALSE))</f>
        <v/>
      </c>
      <c r="AH48" s="183" t="str">
        <f>IF(AH46="","",VLOOKUP(AH46,'（ユニット型）シフト記号表'!$C$5:$Y$46,23,FALSE))</f>
        <v/>
      </c>
      <c r="AI48" s="184" t="str">
        <f>IF(AI46="","",VLOOKUP(AI46,'（ユニット型）シフト記号表'!$C$5:$Y$46,23,FALSE))</f>
        <v/>
      </c>
      <c r="AJ48" s="184" t="str">
        <f>IF(AJ46="","",VLOOKUP(AJ46,'（ユニット型）シフト記号表'!$C$5:$Y$46,23,FALSE))</f>
        <v/>
      </c>
      <c r="AK48" s="184" t="str">
        <f>IF(AK46="","",VLOOKUP(AK46,'（ユニット型）シフト記号表'!$C$5:$Y$46,23,FALSE))</f>
        <v/>
      </c>
      <c r="AL48" s="184" t="str">
        <f>IF(AL46="","",VLOOKUP(AL46,'（ユニット型）シフト記号表'!$C$5:$Y$46,23,FALSE))</f>
        <v/>
      </c>
      <c r="AM48" s="184" t="str">
        <f>IF(AM46="","",VLOOKUP(AM46,'（ユニット型）シフト記号表'!$C$5:$Y$46,23,FALSE))</f>
        <v/>
      </c>
      <c r="AN48" s="185" t="str">
        <f>IF(AN46="","",VLOOKUP(AN46,'（ユニット型）シフト記号表'!$C$5:$Y$46,23,FALSE))</f>
        <v/>
      </c>
      <c r="AO48" s="183" t="str">
        <f>IF(AO46="","",VLOOKUP(AO46,'（ユニット型）シフト記号表'!$C$5:$Y$46,23,FALSE))</f>
        <v/>
      </c>
      <c r="AP48" s="184" t="str">
        <f>IF(AP46="","",VLOOKUP(AP46,'（ユニット型）シフト記号表'!$C$5:$Y$46,23,FALSE))</f>
        <v/>
      </c>
      <c r="AQ48" s="184" t="str">
        <f>IF(AQ46="","",VLOOKUP(AQ46,'（ユニット型）シフト記号表'!$C$5:$Y$46,23,FALSE))</f>
        <v/>
      </c>
      <c r="AR48" s="184" t="str">
        <f>IF(AR46="","",VLOOKUP(AR46,'（ユニット型）シフト記号表'!$C$5:$Y$46,23,FALSE))</f>
        <v/>
      </c>
      <c r="AS48" s="184" t="str">
        <f>IF(AS46="","",VLOOKUP(AS46,'（ユニット型）シフト記号表'!$C$5:$Y$46,23,FALSE))</f>
        <v/>
      </c>
      <c r="AT48" s="184" t="str">
        <f>IF(AT46="","",VLOOKUP(AT46,'（ユニット型）シフト記号表'!$C$5:$Y$46,23,FALSE))</f>
        <v/>
      </c>
      <c r="AU48" s="185" t="str">
        <f>IF(AU46="","",VLOOKUP(AU46,'（ユニット型）シフト記号表'!$C$5:$Y$46,23,FALSE))</f>
        <v/>
      </c>
      <c r="AV48" s="183" t="str">
        <f>IF(AV46="","",VLOOKUP(AV46,'（ユニット型）シフト記号表'!$C$5:$Y$46,23,FALSE))</f>
        <v/>
      </c>
      <c r="AW48" s="184" t="str">
        <f>IF(AW46="","",VLOOKUP(AW46,'（ユニット型）シフト記号表'!$C$5:$Y$46,23,FALSE))</f>
        <v/>
      </c>
      <c r="AX48" s="184" t="str">
        <f>IF(AX46="","",VLOOKUP(AX46,'（ユニット型）シフト記号表'!$C$5:$Y$46,23,FALSE))</f>
        <v/>
      </c>
      <c r="AY48" s="184" t="str">
        <f>IF(AY46="","",VLOOKUP(AY46,'（ユニット型）シフト記号表'!$C$5:$Y$46,23,FALSE))</f>
        <v/>
      </c>
      <c r="AZ48" s="184" t="str">
        <f>IF(AZ46="","",VLOOKUP(AZ46,'（ユニット型）シフト記号表'!$C$5:$Y$46,23,FALSE))</f>
        <v/>
      </c>
      <c r="BA48" s="184" t="str">
        <f>IF(BA46="","",VLOOKUP(BA46,'（ユニット型）シフト記号表'!$C$5:$Y$46,23,FALSE))</f>
        <v/>
      </c>
      <c r="BB48" s="185" t="str">
        <f>IF(BB46="","",VLOOKUP(BB46,'（ユニット型）シフト記号表'!$C$5:$Y$46,23,FALSE))</f>
        <v/>
      </c>
      <c r="BC48" s="183" t="str">
        <f>IF(BC46="","",VLOOKUP(BC46,'（ユニット型）シフト記号表'!$C$5:$Y$46,23,FALSE))</f>
        <v/>
      </c>
      <c r="BD48" s="184" t="str">
        <f>IF(BD46="","",VLOOKUP(BD46,'（ユニット型）シフト記号表'!$C$5:$Y$46,23,FALSE))</f>
        <v/>
      </c>
      <c r="BE48" s="186" t="str">
        <f>IF(BE46="","",VLOOKUP(BE46,'（ユニット型）シフト記号表'!$C$5:$Y$46,23,FALSE))</f>
        <v/>
      </c>
      <c r="BF48" s="263">
        <f>IF($BI$3="計画",SUM(AA48:BB48),IF($BI$3="実績",SUM(AA48:BE48),""))</f>
        <v>0</v>
      </c>
      <c r="BG48" s="264"/>
      <c r="BH48" s="284">
        <f>IF($BI$3="計画",BF48/4,IF($BI$3="実績",(BF48/($BI$7/7)),""))</f>
        <v>0</v>
      </c>
      <c r="BI48" s="285"/>
      <c r="BJ48" s="243"/>
      <c r="BK48" s="244"/>
      <c r="BL48" s="244"/>
      <c r="BM48" s="244"/>
      <c r="BN48" s="245"/>
    </row>
    <row r="49" spans="2:66" ht="20.25" customHeight="1" x14ac:dyDescent="0.4">
      <c r="B49" s="60"/>
      <c r="C49" s="410"/>
      <c r="D49" s="413"/>
      <c r="E49" s="414"/>
      <c r="F49" s="415"/>
      <c r="G49" s="246"/>
      <c r="H49" s="247"/>
      <c r="I49" s="205"/>
      <c r="J49" s="206"/>
      <c r="K49" s="205"/>
      <c r="L49" s="206"/>
      <c r="M49" s="272"/>
      <c r="N49" s="273"/>
      <c r="O49" s="250"/>
      <c r="P49" s="251"/>
      <c r="Q49" s="251"/>
      <c r="R49" s="247"/>
      <c r="S49" s="274"/>
      <c r="T49" s="238"/>
      <c r="U49" s="275"/>
      <c r="V49" s="25" t="s">
        <v>18</v>
      </c>
      <c r="W49" s="32"/>
      <c r="X49" s="32"/>
      <c r="Y49" s="20"/>
      <c r="Z49" s="68"/>
      <c r="AA49" s="209"/>
      <c r="AB49" s="210"/>
      <c r="AC49" s="210"/>
      <c r="AD49" s="210"/>
      <c r="AE49" s="210"/>
      <c r="AF49" s="210"/>
      <c r="AG49" s="211"/>
      <c r="AH49" s="209"/>
      <c r="AI49" s="210"/>
      <c r="AJ49" s="210"/>
      <c r="AK49" s="210"/>
      <c r="AL49" s="210"/>
      <c r="AM49" s="210"/>
      <c r="AN49" s="211"/>
      <c r="AO49" s="209"/>
      <c r="AP49" s="210"/>
      <c r="AQ49" s="210"/>
      <c r="AR49" s="210"/>
      <c r="AS49" s="210"/>
      <c r="AT49" s="210"/>
      <c r="AU49" s="211"/>
      <c r="AV49" s="209"/>
      <c r="AW49" s="210"/>
      <c r="AX49" s="210"/>
      <c r="AY49" s="210"/>
      <c r="AZ49" s="210"/>
      <c r="BA49" s="210"/>
      <c r="BB49" s="211"/>
      <c r="BC49" s="209"/>
      <c r="BD49" s="213"/>
      <c r="BE49" s="214"/>
      <c r="BF49" s="280"/>
      <c r="BG49" s="281"/>
      <c r="BH49" s="282"/>
      <c r="BI49" s="283"/>
      <c r="BJ49" s="237"/>
      <c r="BK49" s="238"/>
      <c r="BL49" s="238"/>
      <c r="BM49" s="238"/>
      <c r="BN49" s="239"/>
    </row>
    <row r="50" spans="2:66" ht="20.25" customHeight="1" x14ac:dyDescent="0.4">
      <c r="B50" s="58">
        <f>B47+1</f>
        <v>11</v>
      </c>
      <c r="C50" s="411"/>
      <c r="D50" s="416"/>
      <c r="E50" s="414"/>
      <c r="F50" s="415"/>
      <c r="G50" s="246"/>
      <c r="H50" s="247"/>
      <c r="I50" s="205"/>
      <c r="J50" s="206"/>
      <c r="K50" s="205"/>
      <c r="L50" s="206"/>
      <c r="M50" s="248"/>
      <c r="N50" s="249"/>
      <c r="O50" s="250"/>
      <c r="P50" s="251"/>
      <c r="Q50" s="251"/>
      <c r="R50" s="247"/>
      <c r="S50" s="276"/>
      <c r="T50" s="241"/>
      <c r="U50" s="277"/>
      <c r="V50" s="27" t="s">
        <v>84</v>
      </c>
      <c r="W50" s="28"/>
      <c r="X50" s="28"/>
      <c r="Y50" s="23"/>
      <c r="Z50" s="63"/>
      <c r="AA50" s="179" t="str">
        <f>IF(AA49="","",VLOOKUP(AA49,'（ユニット型）シフト記号表'!$C$5:$W$46,21,FALSE))</f>
        <v/>
      </c>
      <c r="AB50" s="180" t="str">
        <f>IF(AB49="","",VLOOKUP(AB49,'（ユニット型）シフト記号表'!$C$5:$W$46,21,FALSE))</f>
        <v/>
      </c>
      <c r="AC50" s="180" t="str">
        <f>IF(AC49="","",VLOOKUP(AC49,'（ユニット型）シフト記号表'!$C$5:$W$46,21,FALSE))</f>
        <v/>
      </c>
      <c r="AD50" s="180" t="str">
        <f>IF(AD49="","",VLOOKUP(AD49,'（ユニット型）シフト記号表'!$C$5:$W$46,21,FALSE))</f>
        <v/>
      </c>
      <c r="AE50" s="180" t="str">
        <f>IF(AE49="","",VLOOKUP(AE49,'（ユニット型）シフト記号表'!$C$5:$W$46,21,FALSE))</f>
        <v/>
      </c>
      <c r="AF50" s="180" t="str">
        <f>IF(AF49="","",VLOOKUP(AF49,'（ユニット型）シフト記号表'!$C$5:$W$46,21,FALSE))</f>
        <v/>
      </c>
      <c r="AG50" s="181" t="str">
        <f>IF(AG49="","",VLOOKUP(AG49,'（ユニット型）シフト記号表'!$C$5:$W$46,21,FALSE))</f>
        <v/>
      </c>
      <c r="AH50" s="179" t="str">
        <f>IF(AH49="","",VLOOKUP(AH49,'（ユニット型）シフト記号表'!$C$5:$W$46,21,FALSE))</f>
        <v/>
      </c>
      <c r="AI50" s="180" t="str">
        <f>IF(AI49="","",VLOOKUP(AI49,'（ユニット型）シフト記号表'!$C$5:$W$46,21,FALSE))</f>
        <v/>
      </c>
      <c r="AJ50" s="180" t="str">
        <f>IF(AJ49="","",VLOOKUP(AJ49,'（ユニット型）シフト記号表'!$C$5:$W$46,21,FALSE))</f>
        <v/>
      </c>
      <c r="AK50" s="180" t="str">
        <f>IF(AK49="","",VLOOKUP(AK49,'（ユニット型）シフト記号表'!$C$5:$W$46,21,FALSE))</f>
        <v/>
      </c>
      <c r="AL50" s="180" t="str">
        <f>IF(AL49="","",VLOOKUP(AL49,'（ユニット型）シフト記号表'!$C$5:$W$46,21,FALSE))</f>
        <v/>
      </c>
      <c r="AM50" s="180" t="str">
        <f>IF(AM49="","",VLOOKUP(AM49,'（ユニット型）シフト記号表'!$C$5:$W$46,21,FALSE))</f>
        <v/>
      </c>
      <c r="AN50" s="181" t="str">
        <f>IF(AN49="","",VLOOKUP(AN49,'（ユニット型）シフト記号表'!$C$5:$W$46,21,FALSE))</f>
        <v/>
      </c>
      <c r="AO50" s="179" t="str">
        <f>IF(AO49="","",VLOOKUP(AO49,'（ユニット型）シフト記号表'!$C$5:$W$46,21,FALSE))</f>
        <v/>
      </c>
      <c r="AP50" s="180" t="str">
        <f>IF(AP49="","",VLOOKUP(AP49,'（ユニット型）シフト記号表'!$C$5:$W$46,21,FALSE))</f>
        <v/>
      </c>
      <c r="AQ50" s="180" t="str">
        <f>IF(AQ49="","",VLOOKUP(AQ49,'（ユニット型）シフト記号表'!$C$5:$W$46,21,FALSE))</f>
        <v/>
      </c>
      <c r="AR50" s="180" t="str">
        <f>IF(AR49="","",VLOOKUP(AR49,'（ユニット型）シフト記号表'!$C$5:$W$46,21,FALSE))</f>
        <v/>
      </c>
      <c r="AS50" s="180" t="str">
        <f>IF(AS49="","",VLOOKUP(AS49,'（ユニット型）シフト記号表'!$C$5:$W$46,21,FALSE))</f>
        <v/>
      </c>
      <c r="AT50" s="180" t="str">
        <f>IF(AT49="","",VLOOKUP(AT49,'（ユニット型）シフト記号表'!$C$5:$W$46,21,FALSE))</f>
        <v/>
      </c>
      <c r="AU50" s="181" t="str">
        <f>IF(AU49="","",VLOOKUP(AU49,'（ユニット型）シフト記号表'!$C$5:$W$46,21,FALSE))</f>
        <v/>
      </c>
      <c r="AV50" s="179" t="str">
        <f>IF(AV49="","",VLOOKUP(AV49,'（ユニット型）シフト記号表'!$C$5:$W$46,21,FALSE))</f>
        <v/>
      </c>
      <c r="AW50" s="180" t="str">
        <f>IF(AW49="","",VLOOKUP(AW49,'（ユニット型）シフト記号表'!$C$5:$W$46,21,FALSE))</f>
        <v/>
      </c>
      <c r="AX50" s="180" t="str">
        <f>IF(AX49="","",VLOOKUP(AX49,'（ユニット型）シフト記号表'!$C$5:$W$46,21,FALSE))</f>
        <v/>
      </c>
      <c r="AY50" s="180" t="str">
        <f>IF(AY49="","",VLOOKUP(AY49,'（ユニット型）シフト記号表'!$C$5:$W$46,21,FALSE))</f>
        <v/>
      </c>
      <c r="AZ50" s="180" t="str">
        <f>IF(AZ49="","",VLOOKUP(AZ49,'（ユニット型）シフト記号表'!$C$5:$W$46,21,FALSE))</f>
        <v/>
      </c>
      <c r="BA50" s="180" t="str">
        <f>IF(BA49="","",VLOOKUP(BA49,'（ユニット型）シフト記号表'!$C$5:$W$46,21,FALSE))</f>
        <v/>
      </c>
      <c r="BB50" s="181" t="str">
        <f>IF(BB49="","",VLOOKUP(BB49,'（ユニット型）シフト記号表'!$C$5:$W$46,21,FALSE))</f>
        <v/>
      </c>
      <c r="BC50" s="179" t="str">
        <f>IF(BC49="","",VLOOKUP(BC49,'（ユニット型）シフト記号表'!$C$5:$W$46,21,FALSE))</f>
        <v/>
      </c>
      <c r="BD50" s="180" t="str">
        <f>IF(BD49="","",VLOOKUP(BD49,'（ユニット型）シフト記号表'!$C$5:$W$46,21,FALSE))</f>
        <v/>
      </c>
      <c r="BE50" s="182" t="str">
        <f>IF(BE49="","",VLOOKUP(BE49,'（ユニット型）シフト記号表'!$C$5:$W$46,21,FALSE))</f>
        <v/>
      </c>
      <c r="BF50" s="252">
        <f>IF($BI$3="計画",SUM(AA50:BB50),IF($BI$3="実績",SUM(AA50:BE50),""))</f>
        <v>0</v>
      </c>
      <c r="BG50" s="253"/>
      <c r="BH50" s="254">
        <f>IF($BI$3="計画",BF50/4,IF($BI$3="実績",(BF50/($BI$7/7)),""))</f>
        <v>0</v>
      </c>
      <c r="BI50" s="255"/>
      <c r="BJ50" s="240"/>
      <c r="BK50" s="241"/>
      <c r="BL50" s="241"/>
      <c r="BM50" s="241"/>
      <c r="BN50" s="242"/>
    </row>
    <row r="51" spans="2:66" ht="20.25" customHeight="1" x14ac:dyDescent="0.4">
      <c r="B51" s="59"/>
      <c r="C51" s="411"/>
      <c r="D51" s="416"/>
      <c r="E51" s="414"/>
      <c r="F51" s="415"/>
      <c r="G51" s="256"/>
      <c r="H51" s="257"/>
      <c r="I51" s="265">
        <f>G50</f>
        <v>0</v>
      </c>
      <c r="J51" s="257"/>
      <c r="K51" s="265">
        <f>M50</f>
        <v>0</v>
      </c>
      <c r="L51" s="257"/>
      <c r="M51" s="258"/>
      <c r="N51" s="259"/>
      <c r="O51" s="260"/>
      <c r="P51" s="261"/>
      <c r="Q51" s="261"/>
      <c r="R51" s="262"/>
      <c r="S51" s="278"/>
      <c r="T51" s="244"/>
      <c r="U51" s="279"/>
      <c r="V51" s="29" t="s">
        <v>129</v>
      </c>
      <c r="W51" s="52"/>
      <c r="X51" s="52"/>
      <c r="Y51" s="53"/>
      <c r="Z51" s="69"/>
      <c r="AA51" s="183" t="str">
        <f>IF(AA49="","",VLOOKUP(AA49,'（ユニット型）シフト記号表'!$C$5:$Y$46,23,FALSE))</f>
        <v/>
      </c>
      <c r="AB51" s="184" t="str">
        <f>IF(AB49="","",VLOOKUP(AB49,'（ユニット型）シフト記号表'!$C$5:$Y$46,23,FALSE))</f>
        <v/>
      </c>
      <c r="AC51" s="184" t="str">
        <f>IF(AC49="","",VLOOKUP(AC49,'（ユニット型）シフト記号表'!$C$5:$Y$46,23,FALSE))</f>
        <v/>
      </c>
      <c r="AD51" s="184" t="str">
        <f>IF(AD49="","",VLOOKUP(AD49,'（ユニット型）シフト記号表'!$C$5:$Y$46,23,FALSE))</f>
        <v/>
      </c>
      <c r="AE51" s="184" t="str">
        <f>IF(AE49="","",VLOOKUP(AE49,'（ユニット型）シフト記号表'!$C$5:$Y$46,23,FALSE))</f>
        <v/>
      </c>
      <c r="AF51" s="184" t="str">
        <f>IF(AF49="","",VLOOKUP(AF49,'（ユニット型）シフト記号表'!$C$5:$Y$46,23,FALSE))</f>
        <v/>
      </c>
      <c r="AG51" s="185" t="str">
        <f>IF(AG49="","",VLOOKUP(AG49,'（ユニット型）シフト記号表'!$C$5:$Y$46,23,FALSE))</f>
        <v/>
      </c>
      <c r="AH51" s="183" t="str">
        <f>IF(AH49="","",VLOOKUP(AH49,'（ユニット型）シフト記号表'!$C$5:$Y$46,23,FALSE))</f>
        <v/>
      </c>
      <c r="AI51" s="184" t="str">
        <f>IF(AI49="","",VLOOKUP(AI49,'（ユニット型）シフト記号表'!$C$5:$Y$46,23,FALSE))</f>
        <v/>
      </c>
      <c r="AJ51" s="184" t="str">
        <f>IF(AJ49="","",VLOOKUP(AJ49,'（ユニット型）シフト記号表'!$C$5:$Y$46,23,FALSE))</f>
        <v/>
      </c>
      <c r="AK51" s="184" t="str">
        <f>IF(AK49="","",VLOOKUP(AK49,'（ユニット型）シフト記号表'!$C$5:$Y$46,23,FALSE))</f>
        <v/>
      </c>
      <c r="AL51" s="184" t="str">
        <f>IF(AL49="","",VLOOKUP(AL49,'（ユニット型）シフト記号表'!$C$5:$Y$46,23,FALSE))</f>
        <v/>
      </c>
      <c r="AM51" s="184" t="str">
        <f>IF(AM49="","",VLOOKUP(AM49,'（ユニット型）シフト記号表'!$C$5:$Y$46,23,FALSE))</f>
        <v/>
      </c>
      <c r="AN51" s="185" t="str">
        <f>IF(AN49="","",VLOOKUP(AN49,'（ユニット型）シフト記号表'!$C$5:$Y$46,23,FALSE))</f>
        <v/>
      </c>
      <c r="AO51" s="183" t="str">
        <f>IF(AO49="","",VLOOKUP(AO49,'（ユニット型）シフト記号表'!$C$5:$Y$46,23,FALSE))</f>
        <v/>
      </c>
      <c r="AP51" s="184" t="str">
        <f>IF(AP49="","",VLOOKUP(AP49,'（ユニット型）シフト記号表'!$C$5:$Y$46,23,FALSE))</f>
        <v/>
      </c>
      <c r="AQ51" s="184" t="str">
        <f>IF(AQ49="","",VLOOKUP(AQ49,'（ユニット型）シフト記号表'!$C$5:$Y$46,23,FALSE))</f>
        <v/>
      </c>
      <c r="AR51" s="184" t="str">
        <f>IF(AR49="","",VLOOKUP(AR49,'（ユニット型）シフト記号表'!$C$5:$Y$46,23,FALSE))</f>
        <v/>
      </c>
      <c r="AS51" s="184" t="str">
        <f>IF(AS49="","",VLOOKUP(AS49,'（ユニット型）シフト記号表'!$C$5:$Y$46,23,FALSE))</f>
        <v/>
      </c>
      <c r="AT51" s="184" t="str">
        <f>IF(AT49="","",VLOOKUP(AT49,'（ユニット型）シフト記号表'!$C$5:$Y$46,23,FALSE))</f>
        <v/>
      </c>
      <c r="AU51" s="185" t="str">
        <f>IF(AU49="","",VLOOKUP(AU49,'（ユニット型）シフト記号表'!$C$5:$Y$46,23,FALSE))</f>
        <v/>
      </c>
      <c r="AV51" s="183" t="str">
        <f>IF(AV49="","",VLOOKUP(AV49,'（ユニット型）シフト記号表'!$C$5:$Y$46,23,FALSE))</f>
        <v/>
      </c>
      <c r="AW51" s="184" t="str">
        <f>IF(AW49="","",VLOOKUP(AW49,'（ユニット型）シフト記号表'!$C$5:$Y$46,23,FALSE))</f>
        <v/>
      </c>
      <c r="AX51" s="184" t="str">
        <f>IF(AX49="","",VLOOKUP(AX49,'（ユニット型）シフト記号表'!$C$5:$Y$46,23,FALSE))</f>
        <v/>
      </c>
      <c r="AY51" s="184" t="str">
        <f>IF(AY49="","",VLOOKUP(AY49,'（ユニット型）シフト記号表'!$C$5:$Y$46,23,FALSE))</f>
        <v/>
      </c>
      <c r="AZ51" s="184" t="str">
        <f>IF(AZ49="","",VLOOKUP(AZ49,'（ユニット型）シフト記号表'!$C$5:$Y$46,23,FALSE))</f>
        <v/>
      </c>
      <c r="BA51" s="184" t="str">
        <f>IF(BA49="","",VLOOKUP(BA49,'（ユニット型）シフト記号表'!$C$5:$Y$46,23,FALSE))</f>
        <v/>
      </c>
      <c r="BB51" s="185" t="str">
        <f>IF(BB49="","",VLOOKUP(BB49,'（ユニット型）シフト記号表'!$C$5:$Y$46,23,FALSE))</f>
        <v/>
      </c>
      <c r="BC51" s="183" t="str">
        <f>IF(BC49="","",VLOOKUP(BC49,'（ユニット型）シフト記号表'!$C$5:$Y$46,23,FALSE))</f>
        <v/>
      </c>
      <c r="BD51" s="184" t="str">
        <f>IF(BD49="","",VLOOKUP(BD49,'（ユニット型）シフト記号表'!$C$5:$Y$46,23,FALSE))</f>
        <v/>
      </c>
      <c r="BE51" s="186" t="str">
        <f>IF(BE49="","",VLOOKUP(BE49,'（ユニット型）シフト記号表'!$C$5:$Y$46,23,FALSE))</f>
        <v/>
      </c>
      <c r="BF51" s="263">
        <f>IF($BI$3="計画",SUM(AA51:BB51),IF($BI$3="実績",SUM(AA51:BE51),""))</f>
        <v>0</v>
      </c>
      <c r="BG51" s="264"/>
      <c r="BH51" s="284">
        <f>IF($BI$3="計画",BF51/4,IF($BI$3="実績",(BF51/($BI$7/7)),""))</f>
        <v>0</v>
      </c>
      <c r="BI51" s="285"/>
      <c r="BJ51" s="243"/>
      <c r="BK51" s="244"/>
      <c r="BL51" s="244"/>
      <c r="BM51" s="244"/>
      <c r="BN51" s="245"/>
    </row>
    <row r="52" spans="2:66" ht="20.25" customHeight="1" x14ac:dyDescent="0.4">
      <c r="B52" s="60"/>
      <c r="C52" s="410"/>
      <c r="D52" s="413"/>
      <c r="E52" s="414"/>
      <c r="F52" s="415"/>
      <c r="G52" s="246"/>
      <c r="H52" s="247"/>
      <c r="I52" s="205"/>
      <c r="J52" s="206"/>
      <c r="K52" s="205"/>
      <c r="L52" s="206"/>
      <c r="M52" s="272"/>
      <c r="N52" s="273"/>
      <c r="O52" s="250"/>
      <c r="P52" s="251"/>
      <c r="Q52" s="251"/>
      <c r="R52" s="247"/>
      <c r="S52" s="274"/>
      <c r="T52" s="238"/>
      <c r="U52" s="275"/>
      <c r="V52" s="25" t="s">
        <v>18</v>
      </c>
      <c r="W52" s="32"/>
      <c r="X52" s="32"/>
      <c r="Y52" s="20"/>
      <c r="Z52" s="68"/>
      <c r="AA52" s="209"/>
      <c r="AB52" s="210"/>
      <c r="AC52" s="210"/>
      <c r="AD52" s="210"/>
      <c r="AE52" s="210"/>
      <c r="AF52" s="210"/>
      <c r="AG52" s="211"/>
      <c r="AH52" s="209"/>
      <c r="AI52" s="210"/>
      <c r="AJ52" s="210"/>
      <c r="AK52" s="210"/>
      <c r="AL52" s="210"/>
      <c r="AM52" s="210"/>
      <c r="AN52" s="211"/>
      <c r="AO52" s="209"/>
      <c r="AP52" s="210"/>
      <c r="AQ52" s="210"/>
      <c r="AR52" s="210"/>
      <c r="AS52" s="210"/>
      <c r="AT52" s="210"/>
      <c r="AU52" s="211"/>
      <c r="AV52" s="209"/>
      <c r="AW52" s="210"/>
      <c r="AX52" s="210"/>
      <c r="AY52" s="210"/>
      <c r="AZ52" s="210"/>
      <c r="BA52" s="210"/>
      <c r="BB52" s="211"/>
      <c r="BC52" s="209"/>
      <c r="BD52" s="213"/>
      <c r="BE52" s="214"/>
      <c r="BF52" s="280"/>
      <c r="BG52" s="281"/>
      <c r="BH52" s="282"/>
      <c r="BI52" s="283"/>
      <c r="BJ52" s="237"/>
      <c r="BK52" s="238"/>
      <c r="BL52" s="238"/>
      <c r="BM52" s="238"/>
      <c r="BN52" s="239"/>
    </row>
    <row r="53" spans="2:66" ht="20.25" customHeight="1" x14ac:dyDescent="0.4">
      <c r="B53" s="58">
        <f>B50+1</f>
        <v>12</v>
      </c>
      <c r="C53" s="411"/>
      <c r="D53" s="416"/>
      <c r="E53" s="414"/>
      <c r="F53" s="415"/>
      <c r="G53" s="246"/>
      <c r="H53" s="247"/>
      <c r="I53" s="205"/>
      <c r="J53" s="206"/>
      <c r="K53" s="205"/>
      <c r="L53" s="206"/>
      <c r="M53" s="248"/>
      <c r="N53" s="249"/>
      <c r="O53" s="250"/>
      <c r="P53" s="251"/>
      <c r="Q53" s="251"/>
      <c r="R53" s="247"/>
      <c r="S53" s="276"/>
      <c r="T53" s="241"/>
      <c r="U53" s="277"/>
      <c r="V53" s="27" t="s">
        <v>84</v>
      </c>
      <c r="W53" s="28"/>
      <c r="X53" s="28"/>
      <c r="Y53" s="23"/>
      <c r="Z53" s="63"/>
      <c r="AA53" s="179" t="str">
        <f>IF(AA52="","",VLOOKUP(AA52,'（ユニット型）シフト記号表'!$C$5:$W$46,21,FALSE))</f>
        <v/>
      </c>
      <c r="AB53" s="180" t="str">
        <f>IF(AB52="","",VLOOKUP(AB52,'（ユニット型）シフト記号表'!$C$5:$W$46,21,FALSE))</f>
        <v/>
      </c>
      <c r="AC53" s="180" t="str">
        <f>IF(AC52="","",VLOOKUP(AC52,'（ユニット型）シフト記号表'!$C$5:$W$46,21,FALSE))</f>
        <v/>
      </c>
      <c r="AD53" s="180" t="str">
        <f>IF(AD52="","",VLOOKUP(AD52,'（ユニット型）シフト記号表'!$C$5:$W$46,21,FALSE))</f>
        <v/>
      </c>
      <c r="AE53" s="180" t="str">
        <f>IF(AE52="","",VLOOKUP(AE52,'（ユニット型）シフト記号表'!$C$5:$W$46,21,FALSE))</f>
        <v/>
      </c>
      <c r="AF53" s="180" t="str">
        <f>IF(AF52="","",VLOOKUP(AF52,'（ユニット型）シフト記号表'!$C$5:$W$46,21,FALSE))</f>
        <v/>
      </c>
      <c r="AG53" s="181" t="str">
        <f>IF(AG52="","",VLOOKUP(AG52,'（ユニット型）シフト記号表'!$C$5:$W$46,21,FALSE))</f>
        <v/>
      </c>
      <c r="AH53" s="179" t="str">
        <f>IF(AH52="","",VLOOKUP(AH52,'（ユニット型）シフト記号表'!$C$5:$W$46,21,FALSE))</f>
        <v/>
      </c>
      <c r="AI53" s="180" t="str">
        <f>IF(AI52="","",VLOOKUP(AI52,'（ユニット型）シフト記号表'!$C$5:$W$46,21,FALSE))</f>
        <v/>
      </c>
      <c r="AJ53" s="180" t="str">
        <f>IF(AJ52="","",VLOOKUP(AJ52,'（ユニット型）シフト記号表'!$C$5:$W$46,21,FALSE))</f>
        <v/>
      </c>
      <c r="AK53" s="180" t="str">
        <f>IF(AK52="","",VLOOKUP(AK52,'（ユニット型）シフト記号表'!$C$5:$W$46,21,FALSE))</f>
        <v/>
      </c>
      <c r="AL53" s="180" t="str">
        <f>IF(AL52="","",VLOOKUP(AL52,'（ユニット型）シフト記号表'!$C$5:$W$46,21,FALSE))</f>
        <v/>
      </c>
      <c r="AM53" s="180" t="str">
        <f>IF(AM52="","",VLOOKUP(AM52,'（ユニット型）シフト記号表'!$C$5:$W$46,21,FALSE))</f>
        <v/>
      </c>
      <c r="AN53" s="181" t="str">
        <f>IF(AN52="","",VLOOKUP(AN52,'（ユニット型）シフト記号表'!$C$5:$W$46,21,FALSE))</f>
        <v/>
      </c>
      <c r="AO53" s="179" t="str">
        <f>IF(AO52="","",VLOOKUP(AO52,'（ユニット型）シフト記号表'!$C$5:$W$46,21,FALSE))</f>
        <v/>
      </c>
      <c r="AP53" s="180" t="str">
        <f>IF(AP52="","",VLOOKUP(AP52,'（ユニット型）シフト記号表'!$C$5:$W$46,21,FALSE))</f>
        <v/>
      </c>
      <c r="AQ53" s="180" t="str">
        <f>IF(AQ52="","",VLOOKUP(AQ52,'（ユニット型）シフト記号表'!$C$5:$W$46,21,FALSE))</f>
        <v/>
      </c>
      <c r="AR53" s="180" t="str">
        <f>IF(AR52="","",VLOOKUP(AR52,'（ユニット型）シフト記号表'!$C$5:$W$46,21,FALSE))</f>
        <v/>
      </c>
      <c r="AS53" s="180" t="str">
        <f>IF(AS52="","",VLOOKUP(AS52,'（ユニット型）シフト記号表'!$C$5:$W$46,21,FALSE))</f>
        <v/>
      </c>
      <c r="AT53" s="180" t="str">
        <f>IF(AT52="","",VLOOKUP(AT52,'（ユニット型）シフト記号表'!$C$5:$W$46,21,FALSE))</f>
        <v/>
      </c>
      <c r="AU53" s="181" t="str">
        <f>IF(AU52="","",VLOOKUP(AU52,'（ユニット型）シフト記号表'!$C$5:$W$46,21,FALSE))</f>
        <v/>
      </c>
      <c r="AV53" s="179" t="str">
        <f>IF(AV52="","",VLOOKUP(AV52,'（ユニット型）シフト記号表'!$C$5:$W$46,21,FALSE))</f>
        <v/>
      </c>
      <c r="AW53" s="180" t="str">
        <f>IF(AW52="","",VLOOKUP(AW52,'（ユニット型）シフト記号表'!$C$5:$W$46,21,FALSE))</f>
        <v/>
      </c>
      <c r="AX53" s="180" t="str">
        <f>IF(AX52="","",VLOOKUP(AX52,'（ユニット型）シフト記号表'!$C$5:$W$46,21,FALSE))</f>
        <v/>
      </c>
      <c r="AY53" s="180" t="str">
        <f>IF(AY52="","",VLOOKUP(AY52,'（ユニット型）シフト記号表'!$C$5:$W$46,21,FALSE))</f>
        <v/>
      </c>
      <c r="AZ53" s="180" t="str">
        <f>IF(AZ52="","",VLOOKUP(AZ52,'（ユニット型）シフト記号表'!$C$5:$W$46,21,FALSE))</f>
        <v/>
      </c>
      <c r="BA53" s="180" t="str">
        <f>IF(BA52="","",VLOOKUP(BA52,'（ユニット型）シフト記号表'!$C$5:$W$46,21,FALSE))</f>
        <v/>
      </c>
      <c r="BB53" s="181" t="str">
        <f>IF(BB52="","",VLOOKUP(BB52,'（ユニット型）シフト記号表'!$C$5:$W$46,21,FALSE))</f>
        <v/>
      </c>
      <c r="BC53" s="179" t="str">
        <f>IF(BC52="","",VLOOKUP(BC52,'（ユニット型）シフト記号表'!$C$5:$W$46,21,FALSE))</f>
        <v/>
      </c>
      <c r="BD53" s="180" t="str">
        <f>IF(BD52="","",VLOOKUP(BD52,'（ユニット型）シフト記号表'!$C$5:$W$46,21,FALSE))</f>
        <v/>
      </c>
      <c r="BE53" s="182" t="str">
        <f>IF(BE52="","",VLOOKUP(BE52,'（ユニット型）シフト記号表'!$C$5:$W$46,21,FALSE))</f>
        <v/>
      </c>
      <c r="BF53" s="252">
        <f>IF($BI$3="計画",SUM(AA53:BB53),IF($BI$3="実績",SUM(AA53:BE53),""))</f>
        <v>0</v>
      </c>
      <c r="BG53" s="253"/>
      <c r="BH53" s="254">
        <f>IF($BI$3="計画",BF53/4,IF($BI$3="実績",(BF53/($BI$7/7)),""))</f>
        <v>0</v>
      </c>
      <c r="BI53" s="255"/>
      <c r="BJ53" s="240"/>
      <c r="BK53" s="241"/>
      <c r="BL53" s="241"/>
      <c r="BM53" s="241"/>
      <c r="BN53" s="242"/>
    </row>
    <row r="54" spans="2:66" ht="20.25" customHeight="1" x14ac:dyDescent="0.4">
      <c r="B54" s="59"/>
      <c r="C54" s="411"/>
      <c r="D54" s="416"/>
      <c r="E54" s="414"/>
      <c r="F54" s="415"/>
      <c r="G54" s="256"/>
      <c r="H54" s="257"/>
      <c r="I54" s="265">
        <f>G53</f>
        <v>0</v>
      </c>
      <c r="J54" s="257"/>
      <c r="K54" s="265">
        <f>M53</f>
        <v>0</v>
      </c>
      <c r="L54" s="257"/>
      <c r="M54" s="258"/>
      <c r="N54" s="259"/>
      <c r="O54" s="260"/>
      <c r="P54" s="261"/>
      <c r="Q54" s="261"/>
      <c r="R54" s="262"/>
      <c r="S54" s="278"/>
      <c r="T54" s="244"/>
      <c r="U54" s="279"/>
      <c r="V54" s="29" t="s">
        <v>129</v>
      </c>
      <c r="W54" s="52"/>
      <c r="X54" s="52"/>
      <c r="Y54" s="53"/>
      <c r="Z54" s="69"/>
      <c r="AA54" s="183" t="str">
        <f>IF(AA52="","",VLOOKUP(AA52,'（ユニット型）シフト記号表'!$C$5:$Y$46,23,FALSE))</f>
        <v/>
      </c>
      <c r="AB54" s="184" t="str">
        <f>IF(AB52="","",VLOOKUP(AB52,'（ユニット型）シフト記号表'!$C$5:$Y$46,23,FALSE))</f>
        <v/>
      </c>
      <c r="AC54" s="184" t="str">
        <f>IF(AC52="","",VLOOKUP(AC52,'（ユニット型）シフト記号表'!$C$5:$Y$46,23,FALSE))</f>
        <v/>
      </c>
      <c r="AD54" s="184" t="str">
        <f>IF(AD52="","",VLOOKUP(AD52,'（ユニット型）シフト記号表'!$C$5:$Y$46,23,FALSE))</f>
        <v/>
      </c>
      <c r="AE54" s="184" t="str">
        <f>IF(AE52="","",VLOOKUP(AE52,'（ユニット型）シフト記号表'!$C$5:$Y$46,23,FALSE))</f>
        <v/>
      </c>
      <c r="AF54" s="184" t="str">
        <f>IF(AF52="","",VLOOKUP(AF52,'（ユニット型）シフト記号表'!$C$5:$Y$46,23,FALSE))</f>
        <v/>
      </c>
      <c r="AG54" s="185" t="str">
        <f>IF(AG52="","",VLOOKUP(AG52,'（ユニット型）シフト記号表'!$C$5:$Y$46,23,FALSE))</f>
        <v/>
      </c>
      <c r="AH54" s="183" t="str">
        <f>IF(AH52="","",VLOOKUP(AH52,'（ユニット型）シフト記号表'!$C$5:$Y$46,23,FALSE))</f>
        <v/>
      </c>
      <c r="AI54" s="184" t="str">
        <f>IF(AI52="","",VLOOKUP(AI52,'（ユニット型）シフト記号表'!$C$5:$Y$46,23,FALSE))</f>
        <v/>
      </c>
      <c r="AJ54" s="184" t="str">
        <f>IF(AJ52="","",VLOOKUP(AJ52,'（ユニット型）シフト記号表'!$C$5:$Y$46,23,FALSE))</f>
        <v/>
      </c>
      <c r="AK54" s="184" t="str">
        <f>IF(AK52="","",VLOOKUP(AK52,'（ユニット型）シフト記号表'!$C$5:$Y$46,23,FALSE))</f>
        <v/>
      </c>
      <c r="AL54" s="184" t="str">
        <f>IF(AL52="","",VLOOKUP(AL52,'（ユニット型）シフト記号表'!$C$5:$Y$46,23,FALSE))</f>
        <v/>
      </c>
      <c r="AM54" s="184" t="str">
        <f>IF(AM52="","",VLOOKUP(AM52,'（ユニット型）シフト記号表'!$C$5:$Y$46,23,FALSE))</f>
        <v/>
      </c>
      <c r="AN54" s="185" t="str">
        <f>IF(AN52="","",VLOOKUP(AN52,'（ユニット型）シフト記号表'!$C$5:$Y$46,23,FALSE))</f>
        <v/>
      </c>
      <c r="AO54" s="183" t="str">
        <f>IF(AO52="","",VLOOKUP(AO52,'（ユニット型）シフト記号表'!$C$5:$Y$46,23,FALSE))</f>
        <v/>
      </c>
      <c r="AP54" s="184" t="str">
        <f>IF(AP52="","",VLOOKUP(AP52,'（ユニット型）シフト記号表'!$C$5:$Y$46,23,FALSE))</f>
        <v/>
      </c>
      <c r="AQ54" s="184" t="str">
        <f>IF(AQ52="","",VLOOKUP(AQ52,'（ユニット型）シフト記号表'!$C$5:$Y$46,23,FALSE))</f>
        <v/>
      </c>
      <c r="AR54" s="184" t="str">
        <f>IF(AR52="","",VLOOKUP(AR52,'（ユニット型）シフト記号表'!$C$5:$Y$46,23,FALSE))</f>
        <v/>
      </c>
      <c r="AS54" s="184" t="str">
        <f>IF(AS52="","",VLOOKUP(AS52,'（ユニット型）シフト記号表'!$C$5:$Y$46,23,FALSE))</f>
        <v/>
      </c>
      <c r="AT54" s="184" t="str">
        <f>IF(AT52="","",VLOOKUP(AT52,'（ユニット型）シフト記号表'!$C$5:$Y$46,23,FALSE))</f>
        <v/>
      </c>
      <c r="AU54" s="185" t="str">
        <f>IF(AU52="","",VLOOKUP(AU52,'（ユニット型）シフト記号表'!$C$5:$Y$46,23,FALSE))</f>
        <v/>
      </c>
      <c r="AV54" s="183" t="str">
        <f>IF(AV52="","",VLOOKUP(AV52,'（ユニット型）シフト記号表'!$C$5:$Y$46,23,FALSE))</f>
        <v/>
      </c>
      <c r="AW54" s="184" t="str">
        <f>IF(AW52="","",VLOOKUP(AW52,'（ユニット型）シフト記号表'!$C$5:$Y$46,23,FALSE))</f>
        <v/>
      </c>
      <c r="AX54" s="184" t="str">
        <f>IF(AX52="","",VLOOKUP(AX52,'（ユニット型）シフト記号表'!$C$5:$Y$46,23,FALSE))</f>
        <v/>
      </c>
      <c r="AY54" s="184" t="str">
        <f>IF(AY52="","",VLOOKUP(AY52,'（ユニット型）シフト記号表'!$C$5:$Y$46,23,FALSE))</f>
        <v/>
      </c>
      <c r="AZ54" s="184" t="str">
        <f>IF(AZ52="","",VLOOKUP(AZ52,'（ユニット型）シフト記号表'!$C$5:$Y$46,23,FALSE))</f>
        <v/>
      </c>
      <c r="BA54" s="184" t="str">
        <f>IF(BA52="","",VLOOKUP(BA52,'（ユニット型）シフト記号表'!$C$5:$Y$46,23,FALSE))</f>
        <v/>
      </c>
      <c r="BB54" s="185" t="str">
        <f>IF(BB52="","",VLOOKUP(BB52,'（ユニット型）シフト記号表'!$C$5:$Y$46,23,FALSE))</f>
        <v/>
      </c>
      <c r="BC54" s="183" t="str">
        <f>IF(BC52="","",VLOOKUP(BC52,'（ユニット型）シフト記号表'!$C$5:$Y$46,23,FALSE))</f>
        <v/>
      </c>
      <c r="BD54" s="184" t="str">
        <f>IF(BD52="","",VLOOKUP(BD52,'（ユニット型）シフト記号表'!$C$5:$Y$46,23,FALSE))</f>
        <v/>
      </c>
      <c r="BE54" s="186" t="str">
        <f>IF(BE52="","",VLOOKUP(BE52,'（ユニット型）シフト記号表'!$C$5:$Y$46,23,FALSE))</f>
        <v/>
      </c>
      <c r="BF54" s="263">
        <f>IF($BI$3="計画",SUM(AA54:BB54),IF($BI$3="実績",SUM(AA54:BE54),""))</f>
        <v>0</v>
      </c>
      <c r="BG54" s="264"/>
      <c r="BH54" s="284">
        <f>IF($BI$3="計画",BF54/4,IF($BI$3="実績",(BF54/($BI$7/7)),""))</f>
        <v>0</v>
      </c>
      <c r="BI54" s="285"/>
      <c r="BJ54" s="243"/>
      <c r="BK54" s="244"/>
      <c r="BL54" s="244"/>
      <c r="BM54" s="244"/>
      <c r="BN54" s="245"/>
    </row>
    <row r="55" spans="2:66" ht="20.25" customHeight="1" x14ac:dyDescent="0.4">
      <c r="B55" s="60"/>
      <c r="C55" s="410"/>
      <c r="D55" s="413"/>
      <c r="E55" s="414"/>
      <c r="F55" s="415"/>
      <c r="G55" s="246"/>
      <c r="H55" s="247"/>
      <c r="I55" s="205"/>
      <c r="J55" s="206"/>
      <c r="K55" s="205"/>
      <c r="L55" s="206"/>
      <c r="M55" s="272"/>
      <c r="N55" s="273"/>
      <c r="O55" s="250"/>
      <c r="P55" s="251"/>
      <c r="Q55" s="251"/>
      <c r="R55" s="247"/>
      <c r="S55" s="274"/>
      <c r="T55" s="238"/>
      <c r="U55" s="275"/>
      <c r="V55" s="25" t="s">
        <v>18</v>
      </c>
      <c r="W55" s="32"/>
      <c r="X55" s="32"/>
      <c r="Y55" s="20"/>
      <c r="Z55" s="68"/>
      <c r="AA55" s="209"/>
      <c r="AB55" s="210"/>
      <c r="AC55" s="210"/>
      <c r="AD55" s="210"/>
      <c r="AE55" s="210"/>
      <c r="AF55" s="210"/>
      <c r="AG55" s="211"/>
      <c r="AH55" s="209"/>
      <c r="AI55" s="210"/>
      <c r="AJ55" s="210"/>
      <c r="AK55" s="210"/>
      <c r="AL55" s="210"/>
      <c r="AM55" s="210"/>
      <c r="AN55" s="211"/>
      <c r="AO55" s="209"/>
      <c r="AP55" s="210"/>
      <c r="AQ55" s="210"/>
      <c r="AR55" s="210"/>
      <c r="AS55" s="210"/>
      <c r="AT55" s="210"/>
      <c r="AU55" s="211"/>
      <c r="AV55" s="209"/>
      <c r="AW55" s="210"/>
      <c r="AX55" s="210"/>
      <c r="AY55" s="210"/>
      <c r="AZ55" s="210"/>
      <c r="BA55" s="210"/>
      <c r="BB55" s="211"/>
      <c r="BC55" s="209"/>
      <c r="BD55" s="213"/>
      <c r="BE55" s="214"/>
      <c r="BF55" s="280"/>
      <c r="BG55" s="281"/>
      <c r="BH55" s="282"/>
      <c r="BI55" s="283"/>
      <c r="BJ55" s="237"/>
      <c r="BK55" s="238"/>
      <c r="BL55" s="238"/>
      <c r="BM55" s="238"/>
      <c r="BN55" s="239"/>
    </row>
    <row r="56" spans="2:66" ht="20.25" customHeight="1" x14ac:dyDescent="0.4">
      <c r="B56" s="58">
        <f>B53+1</f>
        <v>13</v>
      </c>
      <c r="C56" s="411"/>
      <c r="D56" s="416"/>
      <c r="E56" s="414"/>
      <c r="F56" s="415"/>
      <c r="G56" s="246"/>
      <c r="H56" s="247"/>
      <c r="I56" s="205"/>
      <c r="J56" s="206"/>
      <c r="K56" s="205"/>
      <c r="L56" s="206"/>
      <c r="M56" s="248"/>
      <c r="N56" s="249"/>
      <c r="O56" s="250"/>
      <c r="P56" s="251"/>
      <c r="Q56" s="251"/>
      <c r="R56" s="247"/>
      <c r="S56" s="276"/>
      <c r="T56" s="241"/>
      <c r="U56" s="277"/>
      <c r="V56" s="27" t="s">
        <v>84</v>
      </c>
      <c r="W56" s="28"/>
      <c r="X56" s="28"/>
      <c r="Y56" s="23"/>
      <c r="Z56" s="63"/>
      <c r="AA56" s="179" t="str">
        <f>IF(AA55="","",VLOOKUP(AA55,'（ユニット型）シフト記号表'!$C$5:$W$46,21,FALSE))</f>
        <v/>
      </c>
      <c r="AB56" s="180" t="str">
        <f>IF(AB55="","",VLOOKUP(AB55,'（ユニット型）シフト記号表'!$C$5:$W$46,21,FALSE))</f>
        <v/>
      </c>
      <c r="AC56" s="180" t="str">
        <f>IF(AC55="","",VLOOKUP(AC55,'（ユニット型）シフト記号表'!$C$5:$W$46,21,FALSE))</f>
        <v/>
      </c>
      <c r="AD56" s="180" t="str">
        <f>IF(AD55="","",VLOOKUP(AD55,'（ユニット型）シフト記号表'!$C$5:$W$46,21,FALSE))</f>
        <v/>
      </c>
      <c r="AE56" s="180" t="str">
        <f>IF(AE55="","",VLOOKUP(AE55,'（ユニット型）シフト記号表'!$C$5:$W$46,21,FALSE))</f>
        <v/>
      </c>
      <c r="AF56" s="180" t="str">
        <f>IF(AF55="","",VLOOKUP(AF55,'（ユニット型）シフト記号表'!$C$5:$W$46,21,FALSE))</f>
        <v/>
      </c>
      <c r="AG56" s="181" t="str">
        <f>IF(AG55="","",VLOOKUP(AG55,'（ユニット型）シフト記号表'!$C$5:$W$46,21,FALSE))</f>
        <v/>
      </c>
      <c r="AH56" s="179" t="str">
        <f>IF(AH55="","",VLOOKUP(AH55,'（ユニット型）シフト記号表'!$C$5:$W$46,21,FALSE))</f>
        <v/>
      </c>
      <c r="AI56" s="180" t="str">
        <f>IF(AI55="","",VLOOKUP(AI55,'（ユニット型）シフト記号表'!$C$5:$W$46,21,FALSE))</f>
        <v/>
      </c>
      <c r="AJ56" s="180" t="str">
        <f>IF(AJ55="","",VLOOKUP(AJ55,'（ユニット型）シフト記号表'!$C$5:$W$46,21,FALSE))</f>
        <v/>
      </c>
      <c r="AK56" s="180" t="str">
        <f>IF(AK55="","",VLOOKUP(AK55,'（ユニット型）シフト記号表'!$C$5:$W$46,21,FALSE))</f>
        <v/>
      </c>
      <c r="AL56" s="180" t="str">
        <f>IF(AL55="","",VLOOKUP(AL55,'（ユニット型）シフト記号表'!$C$5:$W$46,21,FALSE))</f>
        <v/>
      </c>
      <c r="AM56" s="180" t="str">
        <f>IF(AM55="","",VLOOKUP(AM55,'（ユニット型）シフト記号表'!$C$5:$W$46,21,FALSE))</f>
        <v/>
      </c>
      <c r="AN56" s="181" t="str">
        <f>IF(AN55="","",VLOOKUP(AN55,'（ユニット型）シフト記号表'!$C$5:$W$46,21,FALSE))</f>
        <v/>
      </c>
      <c r="AO56" s="179" t="str">
        <f>IF(AO55="","",VLOOKUP(AO55,'（ユニット型）シフト記号表'!$C$5:$W$46,21,FALSE))</f>
        <v/>
      </c>
      <c r="AP56" s="180" t="str">
        <f>IF(AP55="","",VLOOKUP(AP55,'（ユニット型）シフト記号表'!$C$5:$W$46,21,FALSE))</f>
        <v/>
      </c>
      <c r="AQ56" s="180" t="str">
        <f>IF(AQ55="","",VLOOKUP(AQ55,'（ユニット型）シフト記号表'!$C$5:$W$46,21,FALSE))</f>
        <v/>
      </c>
      <c r="AR56" s="180" t="str">
        <f>IF(AR55="","",VLOOKUP(AR55,'（ユニット型）シフト記号表'!$C$5:$W$46,21,FALSE))</f>
        <v/>
      </c>
      <c r="AS56" s="180" t="str">
        <f>IF(AS55="","",VLOOKUP(AS55,'（ユニット型）シフト記号表'!$C$5:$W$46,21,FALSE))</f>
        <v/>
      </c>
      <c r="AT56" s="180" t="str">
        <f>IF(AT55="","",VLOOKUP(AT55,'（ユニット型）シフト記号表'!$C$5:$W$46,21,FALSE))</f>
        <v/>
      </c>
      <c r="AU56" s="181" t="str">
        <f>IF(AU55="","",VLOOKUP(AU55,'（ユニット型）シフト記号表'!$C$5:$W$46,21,FALSE))</f>
        <v/>
      </c>
      <c r="AV56" s="179" t="str">
        <f>IF(AV55="","",VLOOKUP(AV55,'（ユニット型）シフト記号表'!$C$5:$W$46,21,FALSE))</f>
        <v/>
      </c>
      <c r="AW56" s="180" t="str">
        <f>IF(AW55="","",VLOOKUP(AW55,'（ユニット型）シフト記号表'!$C$5:$W$46,21,FALSE))</f>
        <v/>
      </c>
      <c r="AX56" s="180" t="str">
        <f>IF(AX55="","",VLOOKUP(AX55,'（ユニット型）シフト記号表'!$C$5:$W$46,21,FALSE))</f>
        <v/>
      </c>
      <c r="AY56" s="180" t="str">
        <f>IF(AY55="","",VLOOKUP(AY55,'（ユニット型）シフト記号表'!$C$5:$W$46,21,FALSE))</f>
        <v/>
      </c>
      <c r="AZ56" s="180" t="str">
        <f>IF(AZ55="","",VLOOKUP(AZ55,'（ユニット型）シフト記号表'!$C$5:$W$46,21,FALSE))</f>
        <v/>
      </c>
      <c r="BA56" s="180" t="str">
        <f>IF(BA55="","",VLOOKUP(BA55,'（ユニット型）シフト記号表'!$C$5:$W$46,21,FALSE))</f>
        <v/>
      </c>
      <c r="BB56" s="181" t="str">
        <f>IF(BB55="","",VLOOKUP(BB55,'（ユニット型）シフト記号表'!$C$5:$W$46,21,FALSE))</f>
        <v/>
      </c>
      <c r="BC56" s="179" t="str">
        <f>IF(BC55="","",VLOOKUP(BC55,'（ユニット型）シフト記号表'!$C$5:$W$46,21,FALSE))</f>
        <v/>
      </c>
      <c r="BD56" s="180" t="str">
        <f>IF(BD55="","",VLOOKUP(BD55,'（ユニット型）シフト記号表'!$C$5:$W$46,21,FALSE))</f>
        <v/>
      </c>
      <c r="BE56" s="182" t="str">
        <f>IF(BE55="","",VLOOKUP(BE55,'（ユニット型）シフト記号表'!$C$5:$W$46,21,FALSE))</f>
        <v/>
      </c>
      <c r="BF56" s="252">
        <f>IF($BI$3="計画",SUM(AA56:BB56),IF($BI$3="実績",SUM(AA56:BE56),""))</f>
        <v>0</v>
      </c>
      <c r="BG56" s="253"/>
      <c r="BH56" s="254">
        <f>IF($BI$3="計画",BF56/4,IF($BI$3="実績",(BF56/($BI$7/7)),""))</f>
        <v>0</v>
      </c>
      <c r="BI56" s="255"/>
      <c r="BJ56" s="240"/>
      <c r="BK56" s="241"/>
      <c r="BL56" s="241"/>
      <c r="BM56" s="241"/>
      <c r="BN56" s="242"/>
    </row>
    <row r="57" spans="2:66" ht="20.25" customHeight="1" x14ac:dyDescent="0.4">
      <c r="B57" s="59"/>
      <c r="C57" s="411"/>
      <c r="D57" s="416"/>
      <c r="E57" s="414"/>
      <c r="F57" s="415"/>
      <c r="G57" s="256"/>
      <c r="H57" s="257"/>
      <c r="I57" s="265">
        <f>G56</f>
        <v>0</v>
      </c>
      <c r="J57" s="257"/>
      <c r="K57" s="265">
        <f>M56</f>
        <v>0</v>
      </c>
      <c r="L57" s="257"/>
      <c r="M57" s="258"/>
      <c r="N57" s="259"/>
      <c r="O57" s="260"/>
      <c r="P57" s="261"/>
      <c r="Q57" s="261"/>
      <c r="R57" s="262"/>
      <c r="S57" s="278"/>
      <c r="T57" s="244"/>
      <c r="U57" s="279"/>
      <c r="V57" s="29" t="s">
        <v>129</v>
      </c>
      <c r="W57" s="52"/>
      <c r="X57" s="52"/>
      <c r="Y57" s="53"/>
      <c r="Z57" s="69"/>
      <c r="AA57" s="183" t="str">
        <f>IF(AA55="","",VLOOKUP(AA55,'（ユニット型）シフト記号表'!$C$5:$Y$46,23,FALSE))</f>
        <v/>
      </c>
      <c r="AB57" s="184" t="str">
        <f>IF(AB55="","",VLOOKUP(AB55,'（ユニット型）シフト記号表'!$C$5:$Y$46,23,FALSE))</f>
        <v/>
      </c>
      <c r="AC57" s="184" t="str">
        <f>IF(AC55="","",VLOOKUP(AC55,'（ユニット型）シフト記号表'!$C$5:$Y$46,23,FALSE))</f>
        <v/>
      </c>
      <c r="AD57" s="184" t="str">
        <f>IF(AD55="","",VLOOKUP(AD55,'（ユニット型）シフト記号表'!$C$5:$Y$46,23,FALSE))</f>
        <v/>
      </c>
      <c r="AE57" s="184" t="str">
        <f>IF(AE55="","",VLOOKUP(AE55,'（ユニット型）シフト記号表'!$C$5:$Y$46,23,FALSE))</f>
        <v/>
      </c>
      <c r="AF57" s="184" t="str">
        <f>IF(AF55="","",VLOOKUP(AF55,'（ユニット型）シフト記号表'!$C$5:$Y$46,23,FALSE))</f>
        <v/>
      </c>
      <c r="AG57" s="185" t="str">
        <f>IF(AG55="","",VLOOKUP(AG55,'（ユニット型）シフト記号表'!$C$5:$Y$46,23,FALSE))</f>
        <v/>
      </c>
      <c r="AH57" s="183" t="str">
        <f>IF(AH55="","",VLOOKUP(AH55,'（ユニット型）シフト記号表'!$C$5:$Y$46,23,FALSE))</f>
        <v/>
      </c>
      <c r="AI57" s="184" t="str">
        <f>IF(AI55="","",VLOOKUP(AI55,'（ユニット型）シフト記号表'!$C$5:$Y$46,23,FALSE))</f>
        <v/>
      </c>
      <c r="AJ57" s="184" t="str">
        <f>IF(AJ55="","",VLOOKUP(AJ55,'（ユニット型）シフト記号表'!$C$5:$Y$46,23,FALSE))</f>
        <v/>
      </c>
      <c r="AK57" s="184" t="str">
        <f>IF(AK55="","",VLOOKUP(AK55,'（ユニット型）シフト記号表'!$C$5:$Y$46,23,FALSE))</f>
        <v/>
      </c>
      <c r="AL57" s="184" t="str">
        <f>IF(AL55="","",VLOOKUP(AL55,'（ユニット型）シフト記号表'!$C$5:$Y$46,23,FALSE))</f>
        <v/>
      </c>
      <c r="AM57" s="184" t="str">
        <f>IF(AM55="","",VLOOKUP(AM55,'（ユニット型）シフト記号表'!$C$5:$Y$46,23,FALSE))</f>
        <v/>
      </c>
      <c r="AN57" s="185" t="str">
        <f>IF(AN55="","",VLOOKUP(AN55,'（ユニット型）シフト記号表'!$C$5:$Y$46,23,FALSE))</f>
        <v/>
      </c>
      <c r="AO57" s="183" t="str">
        <f>IF(AO55="","",VLOOKUP(AO55,'（ユニット型）シフト記号表'!$C$5:$Y$46,23,FALSE))</f>
        <v/>
      </c>
      <c r="AP57" s="184" t="str">
        <f>IF(AP55="","",VLOOKUP(AP55,'（ユニット型）シフト記号表'!$C$5:$Y$46,23,FALSE))</f>
        <v/>
      </c>
      <c r="AQ57" s="184" t="str">
        <f>IF(AQ55="","",VLOOKUP(AQ55,'（ユニット型）シフト記号表'!$C$5:$Y$46,23,FALSE))</f>
        <v/>
      </c>
      <c r="AR57" s="184" t="str">
        <f>IF(AR55="","",VLOOKUP(AR55,'（ユニット型）シフト記号表'!$C$5:$Y$46,23,FALSE))</f>
        <v/>
      </c>
      <c r="AS57" s="184" t="str">
        <f>IF(AS55="","",VLOOKUP(AS55,'（ユニット型）シフト記号表'!$C$5:$Y$46,23,FALSE))</f>
        <v/>
      </c>
      <c r="AT57" s="184" t="str">
        <f>IF(AT55="","",VLOOKUP(AT55,'（ユニット型）シフト記号表'!$C$5:$Y$46,23,FALSE))</f>
        <v/>
      </c>
      <c r="AU57" s="185" t="str">
        <f>IF(AU55="","",VLOOKUP(AU55,'（ユニット型）シフト記号表'!$C$5:$Y$46,23,FALSE))</f>
        <v/>
      </c>
      <c r="AV57" s="183" t="str">
        <f>IF(AV55="","",VLOOKUP(AV55,'（ユニット型）シフト記号表'!$C$5:$Y$46,23,FALSE))</f>
        <v/>
      </c>
      <c r="AW57" s="184" t="str">
        <f>IF(AW55="","",VLOOKUP(AW55,'（ユニット型）シフト記号表'!$C$5:$Y$46,23,FALSE))</f>
        <v/>
      </c>
      <c r="AX57" s="184" t="str">
        <f>IF(AX55="","",VLOOKUP(AX55,'（ユニット型）シフト記号表'!$C$5:$Y$46,23,FALSE))</f>
        <v/>
      </c>
      <c r="AY57" s="184" t="str">
        <f>IF(AY55="","",VLOOKUP(AY55,'（ユニット型）シフト記号表'!$C$5:$Y$46,23,FALSE))</f>
        <v/>
      </c>
      <c r="AZ57" s="184" t="str">
        <f>IF(AZ55="","",VLOOKUP(AZ55,'（ユニット型）シフト記号表'!$C$5:$Y$46,23,FALSE))</f>
        <v/>
      </c>
      <c r="BA57" s="184" t="str">
        <f>IF(BA55="","",VLOOKUP(BA55,'（ユニット型）シフト記号表'!$C$5:$Y$46,23,FALSE))</f>
        <v/>
      </c>
      <c r="BB57" s="185" t="str">
        <f>IF(BB55="","",VLOOKUP(BB55,'（ユニット型）シフト記号表'!$C$5:$Y$46,23,FALSE))</f>
        <v/>
      </c>
      <c r="BC57" s="183" t="str">
        <f>IF(BC55="","",VLOOKUP(BC55,'（ユニット型）シフト記号表'!$C$5:$Y$46,23,FALSE))</f>
        <v/>
      </c>
      <c r="BD57" s="184" t="str">
        <f>IF(BD55="","",VLOOKUP(BD55,'（ユニット型）シフト記号表'!$C$5:$Y$46,23,FALSE))</f>
        <v/>
      </c>
      <c r="BE57" s="186" t="str">
        <f>IF(BE55="","",VLOOKUP(BE55,'（ユニット型）シフト記号表'!$C$5:$Y$46,23,FALSE))</f>
        <v/>
      </c>
      <c r="BF57" s="263">
        <f>IF($BI$3="計画",SUM(AA57:BB57),IF($BI$3="実績",SUM(AA57:BE57),""))</f>
        <v>0</v>
      </c>
      <c r="BG57" s="264"/>
      <c r="BH57" s="284">
        <f>IF($BI$3="計画",BF57/4,IF($BI$3="実績",(BF57/($BI$7/7)),""))</f>
        <v>0</v>
      </c>
      <c r="BI57" s="285"/>
      <c r="BJ57" s="243"/>
      <c r="BK57" s="244"/>
      <c r="BL57" s="244"/>
      <c r="BM57" s="244"/>
      <c r="BN57" s="245"/>
    </row>
    <row r="58" spans="2:66" ht="20.25" customHeight="1" x14ac:dyDescent="0.4">
      <c r="B58" s="60"/>
      <c r="C58" s="410"/>
      <c r="D58" s="413"/>
      <c r="E58" s="414"/>
      <c r="F58" s="415"/>
      <c r="G58" s="246"/>
      <c r="H58" s="247"/>
      <c r="I58" s="205"/>
      <c r="J58" s="206"/>
      <c r="K58" s="205"/>
      <c r="L58" s="206"/>
      <c r="M58" s="272"/>
      <c r="N58" s="273"/>
      <c r="O58" s="250"/>
      <c r="P58" s="251"/>
      <c r="Q58" s="251"/>
      <c r="R58" s="247"/>
      <c r="S58" s="274"/>
      <c r="T58" s="238"/>
      <c r="U58" s="275"/>
      <c r="V58" s="25" t="s">
        <v>18</v>
      </c>
      <c r="W58" s="32"/>
      <c r="X58" s="32"/>
      <c r="Y58" s="20"/>
      <c r="Z58" s="68"/>
      <c r="AA58" s="209"/>
      <c r="AB58" s="210"/>
      <c r="AC58" s="210"/>
      <c r="AD58" s="210"/>
      <c r="AE58" s="210"/>
      <c r="AF58" s="210"/>
      <c r="AG58" s="211"/>
      <c r="AH58" s="209"/>
      <c r="AI58" s="210"/>
      <c r="AJ58" s="210"/>
      <c r="AK58" s="210"/>
      <c r="AL58" s="210"/>
      <c r="AM58" s="210"/>
      <c r="AN58" s="211"/>
      <c r="AO58" s="209"/>
      <c r="AP58" s="210"/>
      <c r="AQ58" s="210"/>
      <c r="AR58" s="210"/>
      <c r="AS58" s="210"/>
      <c r="AT58" s="210"/>
      <c r="AU58" s="211"/>
      <c r="AV58" s="209"/>
      <c r="AW58" s="210"/>
      <c r="AX58" s="210"/>
      <c r="AY58" s="210"/>
      <c r="AZ58" s="210"/>
      <c r="BA58" s="210"/>
      <c r="BB58" s="211"/>
      <c r="BC58" s="209"/>
      <c r="BD58" s="213"/>
      <c r="BE58" s="214"/>
      <c r="BF58" s="280"/>
      <c r="BG58" s="281"/>
      <c r="BH58" s="282"/>
      <c r="BI58" s="283"/>
      <c r="BJ58" s="237"/>
      <c r="BK58" s="238"/>
      <c r="BL58" s="238"/>
      <c r="BM58" s="238"/>
      <c r="BN58" s="239"/>
    </row>
    <row r="59" spans="2:66" ht="20.25" customHeight="1" x14ac:dyDescent="0.4">
      <c r="B59" s="58">
        <f>B56+1</f>
        <v>14</v>
      </c>
      <c r="C59" s="411"/>
      <c r="D59" s="416"/>
      <c r="E59" s="414"/>
      <c r="F59" s="415"/>
      <c r="G59" s="246"/>
      <c r="H59" s="247"/>
      <c r="I59" s="205"/>
      <c r="J59" s="206"/>
      <c r="K59" s="205"/>
      <c r="L59" s="206"/>
      <c r="M59" s="248"/>
      <c r="N59" s="249"/>
      <c r="O59" s="250"/>
      <c r="P59" s="251"/>
      <c r="Q59" s="251"/>
      <c r="R59" s="247"/>
      <c r="S59" s="276"/>
      <c r="T59" s="241"/>
      <c r="U59" s="277"/>
      <c r="V59" s="27" t="s">
        <v>84</v>
      </c>
      <c r="W59" s="28"/>
      <c r="X59" s="28"/>
      <c r="Y59" s="23"/>
      <c r="Z59" s="63"/>
      <c r="AA59" s="179" t="str">
        <f>IF(AA58="","",VLOOKUP(AA58,'（ユニット型）シフト記号表'!$C$5:$W$46,21,FALSE))</f>
        <v/>
      </c>
      <c r="AB59" s="180" t="str">
        <f>IF(AB58="","",VLOOKUP(AB58,'（ユニット型）シフト記号表'!$C$5:$W$46,21,FALSE))</f>
        <v/>
      </c>
      <c r="AC59" s="180" t="str">
        <f>IF(AC58="","",VLOOKUP(AC58,'（ユニット型）シフト記号表'!$C$5:$W$46,21,FALSE))</f>
        <v/>
      </c>
      <c r="AD59" s="180" t="str">
        <f>IF(AD58="","",VLOOKUP(AD58,'（ユニット型）シフト記号表'!$C$5:$W$46,21,FALSE))</f>
        <v/>
      </c>
      <c r="AE59" s="180" t="str">
        <f>IF(AE58="","",VLOOKUP(AE58,'（ユニット型）シフト記号表'!$C$5:$W$46,21,FALSE))</f>
        <v/>
      </c>
      <c r="AF59" s="180" t="str">
        <f>IF(AF58="","",VLOOKUP(AF58,'（ユニット型）シフト記号表'!$C$5:$W$46,21,FALSE))</f>
        <v/>
      </c>
      <c r="AG59" s="181" t="str">
        <f>IF(AG58="","",VLOOKUP(AG58,'（ユニット型）シフト記号表'!$C$5:$W$46,21,FALSE))</f>
        <v/>
      </c>
      <c r="AH59" s="179" t="str">
        <f>IF(AH58="","",VLOOKUP(AH58,'（ユニット型）シフト記号表'!$C$5:$W$46,21,FALSE))</f>
        <v/>
      </c>
      <c r="AI59" s="180" t="str">
        <f>IF(AI58="","",VLOOKUP(AI58,'（ユニット型）シフト記号表'!$C$5:$W$46,21,FALSE))</f>
        <v/>
      </c>
      <c r="AJ59" s="180" t="str">
        <f>IF(AJ58="","",VLOOKUP(AJ58,'（ユニット型）シフト記号表'!$C$5:$W$46,21,FALSE))</f>
        <v/>
      </c>
      <c r="AK59" s="180" t="str">
        <f>IF(AK58="","",VLOOKUP(AK58,'（ユニット型）シフト記号表'!$C$5:$W$46,21,FALSE))</f>
        <v/>
      </c>
      <c r="AL59" s="180" t="str">
        <f>IF(AL58="","",VLOOKUP(AL58,'（ユニット型）シフト記号表'!$C$5:$W$46,21,FALSE))</f>
        <v/>
      </c>
      <c r="AM59" s="180" t="str">
        <f>IF(AM58="","",VLOOKUP(AM58,'（ユニット型）シフト記号表'!$C$5:$W$46,21,FALSE))</f>
        <v/>
      </c>
      <c r="AN59" s="181" t="str">
        <f>IF(AN58="","",VLOOKUP(AN58,'（ユニット型）シフト記号表'!$C$5:$W$46,21,FALSE))</f>
        <v/>
      </c>
      <c r="AO59" s="179" t="str">
        <f>IF(AO58="","",VLOOKUP(AO58,'（ユニット型）シフト記号表'!$C$5:$W$46,21,FALSE))</f>
        <v/>
      </c>
      <c r="AP59" s="180" t="str">
        <f>IF(AP58="","",VLOOKUP(AP58,'（ユニット型）シフト記号表'!$C$5:$W$46,21,FALSE))</f>
        <v/>
      </c>
      <c r="AQ59" s="180" t="str">
        <f>IF(AQ58="","",VLOOKUP(AQ58,'（ユニット型）シフト記号表'!$C$5:$W$46,21,FALSE))</f>
        <v/>
      </c>
      <c r="AR59" s="180" t="str">
        <f>IF(AR58="","",VLOOKUP(AR58,'（ユニット型）シフト記号表'!$C$5:$W$46,21,FALSE))</f>
        <v/>
      </c>
      <c r="AS59" s="180" t="str">
        <f>IF(AS58="","",VLOOKUP(AS58,'（ユニット型）シフト記号表'!$C$5:$W$46,21,FALSE))</f>
        <v/>
      </c>
      <c r="AT59" s="180" t="str">
        <f>IF(AT58="","",VLOOKUP(AT58,'（ユニット型）シフト記号表'!$C$5:$W$46,21,FALSE))</f>
        <v/>
      </c>
      <c r="AU59" s="181" t="str">
        <f>IF(AU58="","",VLOOKUP(AU58,'（ユニット型）シフト記号表'!$C$5:$W$46,21,FALSE))</f>
        <v/>
      </c>
      <c r="AV59" s="179" t="str">
        <f>IF(AV58="","",VLOOKUP(AV58,'（ユニット型）シフト記号表'!$C$5:$W$46,21,FALSE))</f>
        <v/>
      </c>
      <c r="AW59" s="180" t="str">
        <f>IF(AW58="","",VLOOKUP(AW58,'（ユニット型）シフト記号表'!$C$5:$W$46,21,FALSE))</f>
        <v/>
      </c>
      <c r="AX59" s="180" t="str">
        <f>IF(AX58="","",VLOOKUP(AX58,'（ユニット型）シフト記号表'!$C$5:$W$46,21,FALSE))</f>
        <v/>
      </c>
      <c r="AY59" s="180" t="str">
        <f>IF(AY58="","",VLOOKUP(AY58,'（ユニット型）シフト記号表'!$C$5:$W$46,21,FALSE))</f>
        <v/>
      </c>
      <c r="AZ59" s="180" t="str">
        <f>IF(AZ58="","",VLOOKUP(AZ58,'（ユニット型）シフト記号表'!$C$5:$W$46,21,FALSE))</f>
        <v/>
      </c>
      <c r="BA59" s="180" t="str">
        <f>IF(BA58="","",VLOOKUP(BA58,'（ユニット型）シフト記号表'!$C$5:$W$46,21,FALSE))</f>
        <v/>
      </c>
      <c r="BB59" s="181" t="str">
        <f>IF(BB58="","",VLOOKUP(BB58,'（ユニット型）シフト記号表'!$C$5:$W$46,21,FALSE))</f>
        <v/>
      </c>
      <c r="BC59" s="179" t="str">
        <f>IF(BC58="","",VLOOKUP(BC58,'（ユニット型）シフト記号表'!$C$5:$W$46,21,FALSE))</f>
        <v/>
      </c>
      <c r="BD59" s="180" t="str">
        <f>IF(BD58="","",VLOOKUP(BD58,'（ユニット型）シフト記号表'!$C$5:$W$46,21,FALSE))</f>
        <v/>
      </c>
      <c r="BE59" s="182" t="str">
        <f>IF(BE58="","",VLOOKUP(BE58,'（ユニット型）シフト記号表'!$C$5:$W$46,21,FALSE))</f>
        <v/>
      </c>
      <c r="BF59" s="252">
        <f>IF($BI$3="計画",SUM(AA59:BB59),IF($BI$3="実績",SUM(AA59:BE59),""))</f>
        <v>0</v>
      </c>
      <c r="BG59" s="253"/>
      <c r="BH59" s="254">
        <f>IF($BI$3="計画",BF59/4,IF($BI$3="実績",(BF59/($BI$7/7)),""))</f>
        <v>0</v>
      </c>
      <c r="BI59" s="255"/>
      <c r="BJ59" s="240"/>
      <c r="BK59" s="241"/>
      <c r="BL59" s="241"/>
      <c r="BM59" s="241"/>
      <c r="BN59" s="242"/>
    </row>
    <row r="60" spans="2:66" ht="20.25" customHeight="1" x14ac:dyDescent="0.4">
      <c r="B60" s="59"/>
      <c r="C60" s="411"/>
      <c r="D60" s="416"/>
      <c r="E60" s="414"/>
      <c r="F60" s="415"/>
      <c r="G60" s="256"/>
      <c r="H60" s="257"/>
      <c r="I60" s="265">
        <f>G59</f>
        <v>0</v>
      </c>
      <c r="J60" s="257"/>
      <c r="K60" s="265">
        <f>M59</f>
        <v>0</v>
      </c>
      <c r="L60" s="257"/>
      <c r="M60" s="258"/>
      <c r="N60" s="259"/>
      <c r="O60" s="260"/>
      <c r="P60" s="261"/>
      <c r="Q60" s="261"/>
      <c r="R60" s="262"/>
      <c r="S60" s="278"/>
      <c r="T60" s="244"/>
      <c r="U60" s="279"/>
      <c r="V60" s="29" t="s">
        <v>129</v>
      </c>
      <c r="W60" s="52"/>
      <c r="X60" s="52"/>
      <c r="Y60" s="53"/>
      <c r="Z60" s="69"/>
      <c r="AA60" s="183" t="str">
        <f>IF(AA58="","",VLOOKUP(AA58,'（ユニット型）シフト記号表'!$C$5:$Y$46,23,FALSE))</f>
        <v/>
      </c>
      <c r="AB60" s="184" t="str">
        <f>IF(AB58="","",VLOOKUP(AB58,'（ユニット型）シフト記号表'!$C$5:$Y$46,23,FALSE))</f>
        <v/>
      </c>
      <c r="AC60" s="184" t="str">
        <f>IF(AC58="","",VLOOKUP(AC58,'（ユニット型）シフト記号表'!$C$5:$Y$46,23,FALSE))</f>
        <v/>
      </c>
      <c r="AD60" s="184" t="str">
        <f>IF(AD58="","",VLOOKUP(AD58,'（ユニット型）シフト記号表'!$C$5:$Y$46,23,FALSE))</f>
        <v/>
      </c>
      <c r="AE60" s="184" t="str">
        <f>IF(AE58="","",VLOOKUP(AE58,'（ユニット型）シフト記号表'!$C$5:$Y$46,23,FALSE))</f>
        <v/>
      </c>
      <c r="AF60" s="184" t="str">
        <f>IF(AF58="","",VLOOKUP(AF58,'（ユニット型）シフト記号表'!$C$5:$Y$46,23,FALSE))</f>
        <v/>
      </c>
      <c r="AG60" s="185" t="str">
        <f>IF(AG58="","",VLOOKUP(AG58,'（ユニット型）シフト記号表'!$C$5:$Y$46,23,FALSE))</f>
        <v/>
      </c>
      <c r="AH60" s="183" t="str">
        <f>IF(AH58="","",VLOOKUP(AH58,'（ユニット型）シフト記号表'!$C$5:$Y$46,23,FALSE))</f>
        <v/>
      </c>
      <c r="AI60" s="184" t="str">
        <f>IF(AI58="","",VLOOKUP(AI58,'（ユニット型）シフト記号表'!$C$5:$Y$46,23,FALSE))</f>
        <v/>
      </c>
      <c r="AJ60" s="184" t="str">
        <f>IF(AJ58="","",VLOOKUP(AJ58,'（ユニット型）シフト記号表'!$C$5:$Y$46,23,FALSE))</f>
        <v/>
      </c>
      <c r="AK60" s="184" t="str">
        <f>IF(AK58="","",VLOOKUP(AK58,'（ユニット型）シフト記号表'!$C$5:$Y$46,23,FALSE))</f>
        <v/>
      </c>
      <c r="AL60" s="184" t="str">
        <f>IF(AL58="","",VLOOKUP(AL58,'（ユニット型）シフト記号表'!$C$5:$Y$46,23,FALSE))</f>
        <v/>
      </c>
      <c r="AM60" s="184" t="str">
        <f>IF(AM58="","",VLOOKUP(AM58,'（ユニット型）シフト記号表'!$C$5:$Y$46,23,FALSE))</f>
        <v/>
      </c>
      <c r="AN60" s="185" t="str">
        <f>IF(AN58="","",VLOOKUP(AN58,'（ユニット型）シフト記号表'!$C$5:$Y$46,23,FALSE))</f>
        <v/>
      </c>
      <c r="AO60" s="183" t="str">
        <f>IF(AO58="","",VLOOKUP(AO58,'（ユニット型）シフト記号表'!$C$5:$Y$46,23,FALSE))</f>
        <v/>
      </c>
      <c r="AP60" s="184" t="str">
        <f>IF(AP58="","",VLOOKUP(AP58,'（ユニット型）シフト記号表'!$C$5:$Y$46,23,FALSE))</f>
        <v/>
      </c>
      <c r="AQ60" s="184" t="str">
        <f>IF(AQ58="","",VLOOKUP(AQ58,'（ユニット型）シフト記号表'!$C$5:$Y$46,23,FALSE))</f>
        <v/>
      </c>
      <c r="AR60" s="184" t="str">
        <f>IF(AR58="","",VLOOKUP(AR58,'（ユニット型）シフト記号表'!$C$5:$Y$46,23,FALSE))</f>
        <v/>
      </c>
      <c r="AS60" s="184" t="str">
        <f>IF(AS58="","",VLOOKUP(AS58,'（ユニット型）シフト記号表'!$C$5:$Y$46,23,FALSE))</f>
        <v/>
      </c>
      <c r="AT60" s="184" t="str">
        <f>IF(AT58="","",VLOOKUP(AT58,'（ユニット型）シフト記号表'!$C$5:$Y$46,23,FALSE))</f>
        <v/>
      </c>
      <c r="AU60" s="185" t="str">
        <f>IF(AU58="","",VLOOKUP(AU58,'（ユニット型）シフト記号表'!$C$5:$Y$46,23,FALSE))</f>
        <v/>
      </c>
      <c r="AV60" s="183" t="str">
        <f>IF(AV58="","",VLOOKUP(AV58,'（ユニット型）シフト記号表'!$C$5:$Y$46,23,FALSE))</f>
        <v/>
      </c>
      <c r="AW60" s="184" t="str">
        <f>IF(AW58="","",VLOOKUP(AW58,'（ユニット型）シフト記号表'!$C$5:$Y$46,23,FALSE))</f>
        <v/>
      </c>
      <c r="AX60" s="184" t="str">
        <f>IF(AX58="","",VLOOKUP(AX58,'（ユニット型）シフト記号表'!$C$5:$Y$46,23,FALSE))</f>
        <v/>
      </c>
      <c r="AY60" s="184" t="str">
        <f>IF(AY58="","",VLOOKUP(AY58,'（ユニット型）シフト記号表'!$C$5:$Y$46,23,FALSE))</f>
        <v/>
      </c>
      <c r="AZ60" s="184" t="str">
        <f>IF(AZ58="","",VLOOKUP(AZ58,'（ユニット型）シフト記号表'!$C$5:$Y$46,23,FALSE))</f>
        <v/>
      </c>
      <c r="BA60" s="184" t="str">
        <f>IF(BA58="","",VLOOKUP(BA58,'（ユニット型）シフト記号表'!$C$5:$Y$46,23,FALSE))</f>
        <v/>
      </c>
      <c r="BB60" s="185" t="str">
        <f>IF(BB58="","",VLOOKUP(BB58,'（ユニット型）シフト記号表'!$C$5:$Y$46,23,FALSE))</f>
        <v/>
      </c>
      <c r="BC60" s="183" t="str">
        <f>IF(BC58="","",VLOOKUP(BC58,'（ユニット型）シフト記号表'!$C$5:$Y$46,23,FALSE))</f>
        <v/>
      </c>
      <c r="BD60" s="184" t="str">
        <f>IF(BD58="","",VLOOKUP(BD58,'（ユニット型）シフト記号表'!$C$5:$Y$46,23,FALSE))</f>
        <v/>
      </c>
      <c r="BE60" s="186" t="str">
        <f>IF(BE58="","",VLOOKUP(BE58,'（ユニット型）シフト記号表'!$C$5:$Y$46,23,FALSE))</f>
        <v/>
      </c>
      <c r="BF60" s="263">
        <f>IF($BI$3="計画",SUM(AA60:BB60),IF($BI$3="実績",SUM(AA60:BE60),""))</f>
        <v>0</v>
      </c>
      <c r="BG60" s="264"/>
      <c r="BH60" s="284">
        <f>IF($BI$3="計画",BF60/4,IF($BI$3="実績",(BF60/($BI$7/7)),""))</f>
        <v>0</v>
      </c>
      <c r="BI60" s="285"/>
      <c r="BJ60" s="243"/>
      <c r="BK60" s="244"/>
      <c r="BL60" s="244"/>
      <c r="BM60" s="244"/>
      <c r="BN60" s="245"/>
    </row>
    <row r="61" spans="2:66" ht="20.25" customHeight="1" x14ac:dyDescent="0.4">
      <c r="B61" s="60"/>
      <c r="C61" s="410"/>
      <c r="D61" s="413"/>
      <c r="E61" s="414"/>
      <c r="F61" s="415"/>
      <c r="G61" s="246"/>
      <c r="H61" s="247"/>
      <c r="I61" s="205"/>
      <c r="J61" s="206"/>
      <c r="K61" s="205"/>
      <c r="L61" s="206"/>
      <c r="M61" s="272"/>
      <c r="N61" s="273"/>
      <c r="O61" s="250"/>
      <c r="P61" s="251"/>
      <c r="Q61" s="251"/>
      <c r="R61" s="247"/>
      <c r="S61" s="274"/>
      <c r="T61" s="238"/>
      <c r="U61" s="275"/>
      <c r="V61" s="25" t="s">
        <v>18</v>
      </c>
      <c r="W61" s="32"/>
      <c r="X61" s="32"/>
      <c r="Y61" s="20"/>
      <c r="Z61" s="68"/>
      <c r="AA61" s="209"/>
      <c r="AB61" s="210"/>
      <c r="AC61" s="210"/>
      <c r="AD61" s="210"/>
      <c r="AE61" s="210"/>
      <c r="AF61" s="210"/>
      <c r="AG61" s="211"/>
      <c r="AH61" s="209"/>
      <c r="AI61" s="210"/>
      <c r="AJ61" s="210"/>
      <c r="AK61" s="210"/>
      <c r="AL61" s="210"/>
      <c r="AM61" s="210"/>
      <c r="AN61" s="211"/>
      <c r="AO61" s="209"/>
      <c r="AP61" s="210"/>
      <c r="AQ61" s="210"/>
      <c r="AR61" s="210"/>
      <c r="AS61" s="210"/>
      <c r="AT61" s="210"/>
      <c r="AU61" s="211"/>
      <c r="AV61" s="209"/>
      <c r="AW61" s="210"/>
      <c r="AX61" s="210"/>
      <c r="AY61" s="210"/>
      <c r="AZ61" s="210"/>
      <c r="BA61" s="210"/>
      <c r="BB61" s="211"/>
      <c r="BC61" s="209"/>
      <c r="BD61" s="213"/>
      <c r="BE61" s="214"/>
      <c r="BF61" s="280"/>
      <c r="BG61" s="281"/>
      <c r="BH61" s="282"/>
      <c r="BI61" s="283"/>
      <c r="BJ61" s="237"/>
      <c r="BK61" s="238"/>
      <c r="BL61" s="238"/>
      <c r="BM61" s="238"/>
      <c r="BN61" s="239"/>
    </row>
    <row r="62" spans="2:66" ht="20.25" customHeight="1" x14ac:dyDescent="0.4">
      <c r="B62" s="58">
        <f>B59+1</f>
        <v>15</v>
      </c>
      <c r="C62" s="411"/>
      <c r="D62" s="416"/>
      <c r="E62" s="414"/>
      <c r="F62" s="415"/>
      <c r="G62" s="246"/>
      <c r="H62" s="247"/>
      <c r="I62" s="205"/>
      <c r="J62" s="206"/>
      <c r="K62" s="205"/>
      <c r="L62" s="206"/>
      <c r="M62" s="248"/>
      <c r="N62" s="249"/>
      <c r="O62" s="250"/>
      <c r="P62" s="251"/>
      <c r="Q62" s="251"/>
      <c r="R62" s="247"/>
      <c r="S62" s="276"/>
      <c r="T62" s="241"/>
      <c r="U62" s="277"/>
      <c r="V62" s="27" t="s">
        <v>84</v>
      </c>
      <c r="W62" s="28"/>
      <c r="X62" s="28"/>
      <c r="Y62" s="23"/>
      <c r="Z62" s="63"/>
      <c r="AA62" s="179" t="str">
        <f>IF(AA61="","",VLOOKUP(AA61,'（ユニット型）シフト記号表'!$C$5:$W$46,21,FALSE))</f>
        <v/>
      </c>
      <c r="AB62" s="180" t="str">
        <f>IF(AB61="","",VLOOKUP(AB61,'（ユニット型）シフト記号表'!$C$5:$W$46,21,FALSE))</f>
        <v/>
      </c>
      <c r="AC62" s="180" t="str">
        <f>IF(AC61="","",VLOOKUP(AC61,'（ユニット型）シフト記号表'!$C$5:$W$46,21,FALSE))</f>
        <v/>
      </c>
      <c r="AD62" s="180" t="str">
        <f>IF(AD61="","",VLOOKUP(AD61,'（ユニット型）シフト記号表'!$C$5:$W$46,21,FALSE))</f>
        <v/>
      </c>
      <c r="AE62" s="180" t="str">
        <f>IF(AE61="","",VLOOKUP(AE61,'（ユニット型）シフト記号表'!$C$5:$W$46,21,FALSE))</f>
        <v/>
      </c>
      <c r="AF62" s="180" t="str">
        <f>IF(AF61="","",VLOOKUP(AF61,'（ユニット型）シフト記号表'!$C$5:$W$46,21,FALSE))</f>
        <v/>
      </c>
      <c r="AG62" s="181" t="str">
        <f>IF(AG61="","",VLOOKUP(AG61,'（ユニット型）シフト記号表'!$C$5:$W$46,21,FALSE))</f>
        <v/>
      </c>
      <c r="AH62" s="179" t="str">
        <f>IF(AH61="","",VLOOKUP(AH61,'（ユニット型）シフト記号表'!$C$5:$W$46,21,FALSE))</f>
        <v/>
      </c>
      <c r="AI62" s="180" t="str">
        <f>IF(AI61="","",VLOOKUP(AI61,'（ユニット型）シフト記号表'!$C$5:$W$46,21,FALSE))</f>
        <v/>
      </c>
      <c r="AJ62" s="180" t="str">
        <f>IF(AJ61="","",VLOOKUP(AJ61,'（ユニット型）シフト記号表'!$C$5:$W$46,21,FALSE))</f>
        <v/>
      </c>
      <c r="AK62" s="180" t="str">
        <f>IF(AK61="","",VLOOKUP(AK61,'（ユニット型）シフト記号表'!$C$5:$W$46,21,FALSE))</f>
        <v/>
      </c>
      <c r="AL62" s="180" t="str">
        <f>IF(AL61="","",VLOOKUP(AL61,'（ユニット型）シフト記号表'!$C$5:$W$46,21,FALSE))</f>
        <v/>
      </c>
      <c r="AM62" s="180" t="str">
        <f>IF(AM61="","",VLOOKUP(AM61,'（ユニット型）シフト記号表'!$C$5:$W$46,21,FALSE))</f>
        <v/>
      </c>
      <c r="AN62" s="181" t="str">
        <f>IF(AN61="","",VLOOKUP(AN61,'（ユニット型）シフト記号表'!$C$5:$W$46,21,FALSE))</f>
        <v/>
      </c>
      <c r="AO62" s="179" t="str">
        <f>IF(AO61="","",VLOOKUP(AO61,'（ユニット型）シフト記号表'!$C$5:$W$46,21,FALSE))</f>
        <v/>
      </c>
      <c r="AP62" s="180" t="str">
        <f>IF(AP61="","",VLOOKUP(AP61,'（ユニット型）シフト記号表'!$C$5:$W$46,21,FALSE))</f>
        <v/>
      </c>
      <c r="AQ62" s="180" t="str">
        <f>IF(AQ61="","",VLOOKUP(AQ61,'（ユニット型）シフト記号表'!$C$5:$W$46,21,FALSE))</f>
        <v/>
      </c>
      <c r="AR62" s="180" t="str">
        <f>IF(AR61="","",VLOOKUP(AR61,'（ユニット型）シフト記号表'!$C$5:$W$46,21,FALSE))</f>
        <v/>
      </c>
      <c r="AS62" s="180" t="str">
        <f>IF(AS61="","",VLOOKUP(AS61,'（ユニット型）シフト記号表'!$C$5:$W$46,21,FALSE))</f>
        <v/>
      </c>
      <c r="AT62" s="180" t="str">
        <f>IF(AT61="","",VLOOKUP(AT61,'（ユニット型）シフト記号表'!$C$5:$W$46,21,FALSE))</f>
        <v/>
      </c>
      <c r="AU62" s="181" t="str">
        <f>IF(AU61="","",VLOOKUP(AU61,'（ユニット型）シフト記号表'!$C$5:$W$46,21,FALSE))</f>
        <v/>
      </c>
      <c r="AV62" s="179" t="str">
        <f>IF(AV61="","",VLOOKUP(AV61,'（ユニット型）シフト記号表'!$C$5:$W$46,21,FALSE))</f>
        <v/>
      </c>
      <c r="AW62" s="180" t="str">
        <f>IF(AW61="","",VLOOKUP(AW61,'（ユニット型）シフト記号表'!$C$5:$W$46,21,FALSE))</f>
        <v/>
      </c>
      <c r="AX62" s="180" t="str">
        <f>IF(AX61="","",VLOOKUP(AX61,'（ユニット型）シフト記号表'!$C$5:$W$46,21,FALSE))</f>
        <v/>
      </c>
      <c r="AY62" s="180" t="str">
        <f>IF(AY61="","",VLOOKUP(AY61,'（ユニット型）シフト記号表'!$C$5:$W$46,21,FALSE))</f>
        <v/>
      </c>
      <c r="AZ62" s="180" t="str">
        <f>IF(AZ61="","",VLOOKUP(AZ61,'（ユニット型）シフト記号表'!$C$5:$W$46,21,FALSE))</f>
        <v/>
      </c>
      <c r="BA62" s="180" t="str">
        <f>IF(BA61="","",VLOOKUP(BA61,'（ユニット型）シフト記号表'!$C$5:$W$46,21,FALSE))</f>
        <v/>
      </c>
      <c r="BB62" s="181" t="str">
        <f>IF(BB61="","",VLOOKUP(BB61,'（ユニット型）シフト記号表'!$C$5:$W$46,21,FALSE))</f>
        <v/>
      </c>
      <c r="BC62" s="179" t="str">
        <f>IF(BC61="","",VLOOKUP(BC61,'（ユニット型）シフト記号表'!$C$5:$W$46,21,FALSE))</f>
        <v/>
      </c>
      <c r="BD62" s="180" t="str">
        <f>IF(BD61="","",VLOOKUP(BD61,'（ユニット型）シフト記号表'!$C$5:$W$46,21,FALSE))</f>
        <v/>
      </c>
      <c r="BE62" s="182" t="str">
        <f>IF(BE61="","",VLOOKUP(BE61,'（ユニット型）シフト記号表'!$C$5:$W$46,21,FALSE))</f>
        <v/>
      </c>
      <c r="BF62" s="252">
        <f>IF($BI$3="計画",SUM(AA62:BB62),IF($BI$3="実績",SUM(AA62:BE62),""))</f>
        <v>0</v>
      </c>
      <c r="BG62" s="253"/>
      <c r="BH62" s="254">
        <f>IF($BI$3="計画",BF62/4,IF($BI$3="実績",(BF62/($BI$7/7)),""))</f>
        <v>0</v>
      </c>
      <c r="BI62" s="255"/>
      <c r="BJ62" s="240"/>
      <c r="BK62" s="241"/>
      <c r="BL62" s="241"/>
      <c r="BM62" s="241"/>
      <c r="BN62" s="242"/>
    </row>
    <row r="63" spans="2:66" ht="20.25" customHeight="1" x14ac:dyDescent="0.4">
      <c r="B63" s="59"/>
      <c r="C63" s="411"/>
      <c r="D63" s="416"/>
      <c r="E63" s="414"/>
      <c r="F63" s="415"/>
      <c r="G63" s="256"/>
      <c r="H63" s="257"/>
      <c r="I63" s="265">
        <f>G62</f>
        <v>0</v>
      </c>
      <c r="J63" s="257"/>
      <c r="K63" s="265">
        <f>M62</f>
        <v>0</v>
      </c>
      <c r="L63" s="257"/>
      <c r="M63" s="258"/>
      <c r="N63" s="259"/>
      <c r="O63" s="260"/>
      <c r="P63" s="261"/>
      <c r="Q63" s="261"/>
      <c r="R63" s="262"/>
      <c r="S63" s="278"/>
      <c r="T63" s="244"/>
      <c r="U63" s="279"/>
      <c r="V63" s="29" t="s">
        <v>129</v>
      </c>
      <c r="W63" s="52"/>
      <c r="X63" s="52"/>
      <c r="Y63" s="53"/>
      <c r="Z63" s="69"/>
      <c r="AA63" s="183" t="str">
        <f>IF(AA61="","",VLOOKUP(AA61,'（ユニット型）シフト記号表'!$C$5:$Y$46,23,FALSE))</f>
        <v/>
      </c>
      <c r="AB63" s="184" t="str">
        <f>IF(AB61="","",VLOOKUP(AB61,'（ユニット型）シフト記号表'!$C$5:$Y$46,23,FALSE))</f>
        <v/>
      </c>
      <c r="AC63" s="184" t="str">
        <f>IF(AC61="","",VLOOKUP(AC61,'（ユニット型）シフト記号表'!$C$5:$Y$46,23,FALSE))</f>
        <v/>
      </c>
      <c r="AD63" s="184" t="str">
        <f>IF(AD61="","",VLOOKUP(AD61,'（ユニット型）シフト記号表'!$C$5:$Y$46,23,FALSE))</f>
        <v/>
      </c>
      <c r="AE63" s="184" t="str">
        <f>IF(AE61="","",VLOOKUP(AE61,'（ユニット型）シフト記号表'!$C$5:$Y$46,23,FALSE))</f>
        <v/>
      </c>
      <c r="AF63" s="184" t="str">
        <f>IF(AF61="","",VLOOKUP(AF61,'（ユニット型）シフト記号表'!$C$5:$Y$46,23,FALSE))</f>
        <v/>
      </c>
      <c r="AG63" s="185" t="str">
        <f>IF(AG61="","",VLOOKUP(AG61,'（ユニット型）シフト記号表'!$C$5:$Y$46,23,FALSE))</f>
        <v/>
      </c>
      <c r="AH63" s="183" t="str">
        <f>IF(AH61="","",VLOOKUP(AH61,'（ユニット型）シフト記号表'!$C$5:$Y$46,23,FALSE))</f>
        <v/>
      </c>
      <c r="AI63" s="184" t="str">
        <f>IF(AI61="","",VLOOKUP(AI61,'（ユニット型）シフト記号表'!$C$5:$Y$46,23,FALSE))</f>
        <v/>
      </c>
      <c r="AJ63" s="184" t="str">
        <f>IF(AJ61="","",VLOOKUP(AJ61,'（ユニット型）シフト記号表'!$C$5:$Y$46,23,FALSE))</f>
        <v/>
      </c>
      <c r="AK63" s="184" t="str">
        <f>IF(AK61="","",VLOOKUP(AK61,'（ユニット型）シフト記号表'!$C$5:$Y$46,23,FALSE))</f>
        <v/>
      </c>
      <c r="AL63" s="184" t="str">
        <f>IF(AL61="","",VLOOKUP(AL61,'（ユニット型）シフト記号表'!$C$5:$Y$46,23,FALSE))</f>
        <v/>
      </c>
      <c r="AM63" s="184" t="str">
        <f>IF(AM61="","",VLOOKUP(AM61,'（ユニット型）シフト記号表'!$C$5:$Y$46,23,FALSE))</f>
        <v/>
      </c>
      <c r="AN63" s="185" t="str">
        <f>IF(AN61="","",VLOOKUP(AN61,'（ユニット型）シフト記号表'!$C$5:$Y$46,23,FALSE))</f>
        <v/>
      </c>
      <c r="AO63" s="183" t="str">
        <f>IF(AO61="","",VLOOKUP(AO61,'（ユニット型）シフト記号表'!$C$5:$Y$46,23,FALSE))</f>
        <v/>
      </c>
      <c r="AP63" s="184" t="str">
        <f>IF(AP61="","",VLOOKUP(AP61,'（ユニット型）シフト記号表'!$C$5:$Y$46,23,FALSE))</f>
        <v/>
      </c>
      <c r="AQ63" s="184" t="str">
        <f>IF(AQ61="","",VLOOKUP(AQ61,'（ユニット型）シフト記号表'!$C$5:$Y$46,23,FALSE))</f>
        <v/>
      </c>
      <c r="AR63" s="184" t="str">
        <f>IF(AR61="","",VLOOKUP(AR61,'（ユニット型）シフト記号表'!$C$5:$Y$46,23,FALSE))</f>
        <v/>
      </c>
      <c r="AS63" s="184" t="str">
        <f>IF(AS61="","",VLOOKUP(AS61,'（ユニット型）シフト記号表'!$C$5:$Y$46,23,FALSE))</f>
        <v/>
      </c>
      <c r="AT63" s="184" t="str">
        <f>IF(AT61="","",VLOOKUP(AT61,'（ユニット型）シフト記号表'!$C$5:$Y$46,23,FALSE))</f>
        <v/>
      </c>
      <c r="AU63" s="185" t="str">
        <f>IF(AU61="","",VLOOKUP(AU61,'（ユニット型）シフト記号表'!$C$5:$Y$46,23,FALSE))</f>
        <v/>
      </c>
      <c r="AV63" s="183" t="str">
        <f>IF(AV61="","",VLOOKUP(AV61,'（ユニット型）シフト記号表'!$C$5:$Y$46,23,FALSE))</f>
        <v/>
      </c>
      <c r="AW63" s="184" t="str">
        <f>IF(AW61="","",VLOOKUP(AW61,'（ユニット型）シフト記号表'!$C$5:$Y$46,23,FALSE))</f>
        <v/>
      </c>
      <c r="AX63" s="184" t="str">
        <f>IF(AX61="","",VLOOKUP(AX61,'（ユニット型）シフト記号表'!$C$5:$Y$46,23,FALSE))</f>
        <v/>
      </c>
      <c r="AY63" s="184" t="str">
        <f>IF(AY61="","",VLOOKUP(AY61,'（ユニット型）シフト記号表'!$C$5:$Y$46,23,FALSE))</f>
        <v/>
      </c>
      <c r="AZ63" s="184" t="str">
        <f>IF(AZ61="","",VLOOKUP(AZ61,'（ユニット型）シフト記号表'!$C$5:$Y$46,23,FALSE))</f>
        <v/>
      </c>
      <c r="BA63" s="184" t="str">
        <f>IF(BA61="","",VLOOKUP(BA61,'（ユニット型）シフト記号表'!$C$5:$Y$46,23,FALSE))</f>
        <v/>
      </c>
      <c r="BB63" s="185" t="str">
        <f>IF(BB61="","",VLOOKUP(BB61,'（ユニット型）シフト記号表'!$C$5:$Y$46,23,FALSE))</f>
        <v/>
      </c>
      <c r="BC63" s="183" t="str">
        <f>IF(BC61="","",VLOOKUP(BC61,'（ユニット型）シフト記号表'!$C$5:$Y$46,23,FALSE))</f>
        <v/>
      </c>
      <c r="BD63" s="184" t="str">
        <f>IF(BD61="","",VLOOKUP(BD61,'（ユニット型）シフト記号表'!$C$5:$Y$46,23,FALSE))</f>
        <v/>
      </c>
      <c r="BE63" s="186" t="str">
        <f>IF(BE61="","",VLOOKUP(BE61,'（ユニット型）シフト記号表'!$C$5:$Y$46,23,FALSE))</f>
        <v/>
      </c>
      <c r="BF63" s="263">
        <f>IF($BI$3="計画",SUM(AA63:BB63),IF($BI$3="実績",SUM(AA63:BE63),""))</f>
        <v>0</v>
      </c>
      <c r="BG63" s="264"/>
      <c r="BH63" s="284">
        <f>IF($BI$3="計画",BF63/4,IF($BI$3="実績",(BF63/($BI$7/7)),""))</f>
        <v>0</v>
      </c>
      <c r="BI63" s="285"/>
      <c r="BJ63" s="243"/>
      <c r="BK63" s="244"/>
      <c r="BL63" s="244"/>
      <c r="BM63" s="244"/>
      <c r="BN63" s="245"/>
    </row>
    <row r="64" spans="2:66" ht="20.25" customHeight="1" x14ac:dyDescent="0.4">
      <c r="B64" s="60"/>
      <c r="C64" s="410"/>
      <c r="D64" s="413"/>
      <c r="E64" s="414"/>
      <c r="F64" s="415"/>
      <c r="G64" s="246"/>
      <c r="H64" s="247"/>
      <c r="I64" s="205"/>
      <c r="J64" s="206"/>
      <c r="K64" s="205"/>
      <c r="L64" s="206"/>
      <c r="M64" s="272"/>
      <c r="N64" s="273"/>
      <c r="O64" s="250"/>
      <c r="P64" s="251"/>
      <c r="Q64" s="251"/>
      <c r="R64" s="247"/>
      <c r="S64" s="274"/>
      <c r="T64" s="238"/>
      <c r="U64" s="275"/>
      <c r="V64" s="25" t="s">
        <v>18</v>
      </c>
      <c r="W64" s="32"/>
      <c r="X64" s="32"/>
      <c r="Y64" s="20"/>
      <c r="Z64" s="68"/>
      <c r="AA64" s="209"/>
      <c r="AB64" s="210"/>
      <c r="AC64" s="210"/>
      <c r="AD64" s="210"/>
      <c r="AE64" s="210"/>
      <c r="AF64" s="210"/>
      <c r="AG64" s="211"/>
      <c r="AH64" s="209"/>
      <c r="AI64" s="210"/>
      <c r="AJ64" s="210"/>
      <c r="AK64" s="210"/>
      <c r="AL64" s="210"/>
      <c r="AM64" s="210"/>
      <c r="AN64" s="211"/>
      <c r="AO64" s="209"/>
      <c r="AP64" s="210"/>
      <c r="AQ64" s="210"/>
      <c r="AR64" s="210"/>
      <c r="AS64" s="210"/>
      <c r="AT64" s="210"/>
      <c r="AU64" s="211"/>
      <c r="AV64" s="209"/>
      <c r="AW64" s="210"/>
      <c r="AX64" s="210"/>
      <c r="AY64" s="210"/>
      <c r="AZ64" s="210"/>
      <c r="BA64" s="210"/>
      <c r="BB64" s="211"/>
      <c r="BC64" s="209"/>
      <c r="BD64" s="213"/>
      <c r="BE64" s="214"/>
      <c r="BF64" s="280"/>
      <c r="BG64" s="281"/>
      <c r="BH64" s="282"/>
      <c r="BI64" s="283"/>
      <c r="BJ64" s="237"/>
      <c r="BK64" s="238"/>
      <c r="BL64" s="238"/>
      <c r="BM64" s="238"/>
      <c r="BN64" s="239"/>
    </row>
    <row r="65" spans="2:66" ht="20.25" customHeight="1" x14ac:dyDescent="0.4">
      <c r="B65" s="58">
        <f>B62+1</f>
        <v>16</v>
      </c>
      <c r="C65" s="411"/>
      <c r="D65" s="416"/>
      <c r="E65" s="414"/>
      <c r="F65" s="415"/>
      <c r="G65" s="246"/>
      <c r="H65" s="247"/>
      <c r="I65" s="205"/>
      <c r="J65" s="206"/>
      <c r="K65" s="205"/>
      <c r="L65" s="206"/>
      <c r="M65" s="248"/>
      <c r="N65" s="249"/>
      <c r="O65" s="250"/>
      <c r="P65" s="251"/>
      <c r="Q65" s="251"/>
      <c r="R65" s="247"/>
      <c r="S65" s="276"/>
      <c r="T65" s="241"/>
      <c r="U65" s="277"/>
      <c r="V65" s="27" t="s">
        <v>84</v>
      </c>
      <c r="W65" s="28"/>
      <c r="X65" s="28"/>
      <c r="Y65" s="23"/>
      <c r="Z65" s="63"/>
      <c r="AA65" s="179" t="str">
        <f>IF(AA64="","",VLOOKUP(AA64,'（ユニット型）シフト記号表'!$C$5:$W$46,21,FALSE))</f>
        <v/>
      </c>
      <c r="AB65" s="180" t="str">
        <f>IF(AB64="","",VLOOKUP(AB64,'（ユニット型）シフト記号表'!$C$5:$W$46,21,FALSE))</f>
        <v/>
      </c>
      <c r="AC65" s="180" t="str">
        <f>IF(AC64="","",VLOOKUP(AC64,'（ユニット型）シフト記号表'!$C$5:$W$46,21,FALSE))</f>
        <v/>
      </c>
      <c r="AD65" s="180" t="str">
        <f>IF(AD64="","",VLOOKUP(AD64,'（ユニット型）シフト記号表'!$C$5:$W$46,21,FALSE))</f>
        <v/>
      </c>
      <c r="AE65" s="180" t="str">
        <f>IF(AE64="","",VLOOKUP(AE64,'（ユニット型）シフト記号表'!$C$5:$W$46,21,FALSE))</f>
        <v/>
      </c>
      <c r="AF65" s="180" t="str">
        <f>IF(AF64="","",VLOOKUP(AF64,'（ユニット型）シフト記号表'!$C$5:$W$46,21,FALSE))</f>
        <v/>
      </c>
      <c r="AG65" s="181" t="str">
        <f>IF(AG64="","",VLOOKUP(AG64,'（ユニット型）シフト記号表'!$C$5:$W$46,21,FALSE))</f>
        <v/>
      </c>
      <c r="AH65" s="179" t="str">
        <f>IF(AH64="","",VLOOKUP(AH64,'（ユニット型）シフト記号表'!$C$5:$W$46,21,FALSE))</f>
        <v/>
      </c>
      <c r="AI65" s="180" t="str">
        <f>IF(AI64="","",VLOOKUP(AI64,'（ユニット型）シフト記号表'!$C$5:$W$46,21,FALSE))</f>
        <v/>
      </c>
      <c r="AJ65" s="180" t="str">
        <f>IF(AJ64="","",VLOOKUP(AJ64,'（ユニット型）シフト記号表'!$C$5:$W$46,21,FALSE))</f>
        <v/>
      </c>
      <c r="AK65" s="180" t="str">
        <f>IF(AK64="","",VLOOKUP(AK64,'（ユニット型）シフト記号表'!$C$5:$W$46,21,FALSE))</f>
        <v/>
      </c>
      <c r="AL65" s="180" t="str">
        <f>IF(AL64="","",VLOOKUP(AL64,'（ユニット型）シフト記号表'!$C$5:$W$46,21,FALSE))</f>
        <v/>
      </c>
      <c r="AM65" s="180" t="str">
        <f>IF(AM64="","",VLOOKUP(AM64,'（ユニット型）シフト記号表'!$C$5:$W$46,21,FALSE))</f>
        <v/>
      </c>
      <c r="AN65" s="181" t="str">
        <f>IF(AN64="","",VLOOKUP(AN64,'（ユニット型）シフト記号表'!$C$5:$W$46,21,FALSE))</f>
        <v/>
      </c>
      <c r="AO65" s="179" t="str">
        <f>IF(AO64="","",VLOOKUP(AO64,'（ユニット型）シフト記号表'!$C$5:$W$46,21,FALSE))</f>
        <v/>
      </c>
      <c r="AP65" s="180" t="str">
        <f>IF(AP64="","",VLOOKUP(AP64,'（ユニット型）シフト記号表'!$C$5:$W$46,21,FALSE))</f>
        <v/>
      </c>
      <c r="AQ65" s="180" t="str">
        <f>IF(AQ64="","",VLOOKUP(AQ64,'（ユニット型）シフト記号表'!$C$5:$W$46,21,FALSE))</f>
        <v/>
      </c>
      <c r="AR65" s="180" t="str">
        <f>IF(AR64="","",VLOOKUP(AR64,'（ユニット型）シフト記号表'!$C$5:$W$46,21,FALSE))</f>
        <v/>
      </c>
      <c r="AS65" s="180" t="str">
        <f>IF(AS64="","",VLOOKUP(AS64,'（ユニット型）シフト記号表'!$C$5:$W$46,21,FALSE))</f>
        <v/>
      </c>
      <c r="AT65" s="180" t="str">
        <f>IF(AT64="","",VLOOKUP(AT64,'（ユニット型）シフト記号表'!$C$5:$W$46,21,FALSE))</f>
        <v/>
      </c>
      <c r="AU65" s="181" t="str">
        <f>IF(AU64="","",VLOOKUP(AU64,'（ユニット型）シフト記号表'!$C$5:$W$46,21,FALSE))</f>
        <v/>
      </c>
      <c r="AV65" s="179" t="str">
        <f>IF(AV64="","",VLOOKUP(AV64,'（ユニット型）シフト記号表'!$C$5:$W$46,21,FALSE))</f>
        <v/>
      </c>
      <c r="AW65" s="180" t="str">
        <f>IF(AW64="","",VLOOKUP(AW64,'（ユニット型）シフト記号表'!$C$5:$W$46,21,FALSE))</f>
        <v/>
      </c>
      <c r="AX65" s="180" t="str">
        <f>IF(AX64="","",VLOOKUP(AX64,'（ユニット型）シフト記号表'!$C$5:$W$46,21,FALSE))</f>
        <v/>
      </c>
      <c r="AY65" s="180" t="str">
        <f>IF(AY64="","",VLOOKUP(AY64,'（ユニット型）シフト記号表'!$C$5:$W$46,21,FALSE))</f>
        <v/>
      </c>
      <c r="AZ65" s="180" t="str">
        <f>IF(AZ64="","",VLOOKUP(AZ64,'（ユニット型）シフト記号表'!$C$5:$W$46,21,FALSE))</f>
        <v/>
      </c>
      <c r="BA65" s="180" t="str">
        <f>IF(BA64="","",VLOOKUP(BA64,'（ユニット型）シフト記号表'!$C$5:$W$46,21,FALSE))</f>
        <v/>
      </c>
      <c r="BB65" s="181" t="str">
        <f>IF(BB64="","",VLOOKUP(BB64,'（ユニット型）シフト記号表'!$C$5:$W$46,21,FALSE))</f>
        <v/>
      </c>
      <c r="BC65" s="179" t="str">
        <f>IF(BC64="","",VLOOKUP(BC64,'（ユニット型）シフト記号表'!$C$5:$W$46,21,FALSE))</f>
        <v/>
      </c>
      <c r="BD65" s="180" t="str">
        <f>IF(BD64="","",VLOOKUP(BD64,'（ユニット型）シフト記号表'!$C$5:$W$46,21,FALSE))</f>
        <v/>
      </c>
      <c r="BE65" s="182" t="str">
        <f>IF(BE64="","",VLOOKUP(BE64,'（ユニット型）シフト記号表'!$C$5:$W$46,21,FALSE))</f>
        <v/>
      </c>
      <c r="BF65" s="252">
        <f>IF($BI$3="計画",SUM(AA65:BB65),IF($BI$3="実績",SUM(AA65:BE65),""))</f>
        <v>0</v>
      </c>
      <c r="BG65" s="253"/>
      <c r="BH65" s="254">
        <f>IF($BI$3="計画",BF65/4,IF($BI$3="実績",(BF65/($BI$7/7)),""))</f>
        <v>0</v>
      </c>
      <c r="BI65" s="255"/>
      <c r="BJ65" s="240"/>
      <c r="BK65" s="241"/>
      <c r="BL65" s="241"/>
      <c r="BM65" s="241"/>
      <c r="BN65" s="242"/>
    </row>
    <row r="66" spans="2:66" ht="20.25" customHeight="1" x14ac:dyDescent="0.4">
      <c r="B66" s="59"/>
      <c r="C66" s="411"/>
      <c r="D66" s="416"/>
      <c r="E66" s="414"/>
      <c r="F66" s="415"/>
      <c r="G66" s="256"/>
      <c r="H66" s="257"/>
      <c r="I66" s="265">
        <f>G65</f>
        <v>0</v>
      </c>
      <c r="J66" s="257"/>
      <c r="K66" s="265">
        <f>M65</f>
        <v>0</v>
      </c>
      <c r="L66" s="257"/>
      <c r="M66" s="258"/>
      <c r="N66" s="259"/>
      <c r="O66" s="260"/>
      <c r="P66" s="261"/>
      <c r="Q66" s="261"/>
      <c r="R66" s="262"/>
      <c r="S66" s="278"/>
      <c r="T66" s="244"/>
      <c r="U66" s="279"/>
      <c r="V66" s="29" t="s">
        <v>129</v>
      </c>
      <c r="W66" s="52"/>
      <c r="X66" s="52"/>
      <c r="Y66" s="53"/>
      <c r="Z66" s="69"/>
      <c r="AA66" s="183" t="str">
        <f>IF(AA64="","",VLOOKUP(AA64,'（ユニット型）シフト記号表'!$C$5:$Y$46,23,FALSE))</f>
        <v/>
      </c>
      <c r="AB66" s="184" t="str">
        <f>IF(AB64="","",VLOOKUP(AB64,'（ユニット型）シフト記号表'!$C$5:$Y$46,23,FALSE))</f>
        <v/>
      </c>
      <c r="AC66" s="184" t="str">
        <f>IF(AC64="","",VLOOKUP(AC64,'（ユニット型）シフト記号表'!$C$5:$Y$46,23,FALSE))</f>
        <v/>
      </c>
      <c r="AD66" s="184" t="str">
        <f>IF(AD64="","",VLOOKUP(AD64,'（ユニット型）シフト記号表'!$C$5:$Y$46,23,FALSE))</f>
        <v/>
      </c>
      <c r="AE66" s="184" t="str">
        <f>IF(AE64="","",VLOOKUP(AE64,'（ユニット型）シフト記号表'!$C$5:$Y$46,23,FALSE))</f>
        <v/>
      </c>
      <c r="AF66" s="184" t="str">
        <f>IF(AF64="","",VLOOKUP(AF64,'（ユニット型）シフト記号表'!$C$5:$Y$46,23,FALSE))</f>
        <v/>
      </c>
      <c r="AG66" s="185" t="str">
        <f>IF(AG64="","",VLOOKUP(AG64,'（ユニット型）シフト記号表'!$C$5:$Y$46,23,FALSE))</f>
        <v/>
      </c>
      <c r="AH66" s="183" t="str">
        <f>IF(AH64="","",VLOOKUP(AH64,'（ユニット型）シフト記号表'!$C$5:$Y$46,23,FALSE))</f>
        <v/>
      </c>
      <c r="AI66" s="184" t="str">
        <f>IF(AI64="","",VLOOKUP(AI64,'（ユニット型）シフト記号表'!$C$5:$Y$46,23,FALSE))</f>
        <v/>
      </c>
      <c r="AJ66" s="184" t="str">
        <f>IF(AJ64="","",VLOOKUP(AJ64,'（ユニット型）シフト記号表'!$C$5:$Y$46,23,FALSE))</f>
        <v/>
      </c>
      <c r="AK66" s="184" t="str">
        <f>IF(AK64="","",VLOOKUP(AK64,'（ユニット型）シフト記号表'!$C$5:$Y$46,23,FALSE))</f>
        <v/>
      </c>
      <c r="AL66" s="184" t="str">
        <f>IF(AL64="","",VLOOKUP(AL64,'（ユニット型）シフト記号表'!$C$5:$Y$46,23,FALSE))</f>
        <v/>
      </c>
      <c r="AM66" s="184" t="str">
        <f>IF(AM64="","",VLOOKUP(AM64,'（ユニット型）シフト記号表'!$C$5:$Y$46,23,FALSE))</f>
        <v/>
      </c>
      <c r="AN66" s="185" t="str">
        <f>IF(AN64="","",VLOOKUP(AN64,'（ユニット型）シフト記号表'!$C$5:$Y$46,23,FALSE))</f>
        <v/>
      </c>
      <c r="AO66" s="183" t="str">
        <f>IF(AO64="","",VLOOKUP(AO64,'（ユニット型）シフト記号表'!$C$5:$Y$46,23,FALSE))</f>
        <v/>
      </c>
      <c r="AP66" s="184" t="str">
        <f>IF(AP64="","",VLOOKUP(AP64,'（ユニット型）シフト記号表'!$C$5:$Y$46,23,FALSE))</f>
        <v/>
      </c>
      <c r="AQ66" s="184" t="str">
        <f>IF(AQ64="","",VLOOKUP(AQ64,'（ユニット型）シフト記号表'!$C$5:$Y$46,23,FALSE))</f>
        <v/>
      </c>
      <c r="AR66" s="184" t="str">
        <f>IF(AR64="","",VLOOKUP(AR64,'（ユニット型）シフト記号表'!$C$5:$Y$46,23,FALSE))</f>
        <v/>
      </c>
      <c r="AS66" s="184" t="str">
        <f>IF(AS64="","",VLOOKUP(AS64,'（ユニット型）シフト記号表'!$C$5:$Y$46,23,FALSE))</f>
        <v/>
      </c>
      <c r="AT66" s="184" t="str">
        <f>IF(AT64="","",VLOOKUP(AT64,'（ユニット型）シフト記号表'!$C$5:$Y$46,23,FALSE))</f>
        <v/>
      </c>
      <c r="AU66" s="185" t="str">
        <f>IF(AU64="","",VLOOKUP(AU64,'（ユニット型）シフト記号表'!$C$5:$Y$46,23,FALSE))</f>
        <v/>
      </c>
      <c r="AV66" s="183" t="str">
        <f>IF(AV64="","",VLOOKUP(AV64,'（ユニット型）シフト記号表'!$C$5:$Y$46,23,FALSE))</f>
        <v/>
      </c>
      <c r="AW66" s="184" t="str">
        <f>IF(AW64="","",VLOOKUP(AW64,'（ユニット型）シフト記号表'!$C$5:$Y$46,23,FALSE))</f>
        <v/>
      </c>
      <c r="AX66" s="184" t="str">
        <f>IF(AX64="","",VLOOKUP(AX64,'（ユニット型）シフト記号表'!$C$5:$Y$46,23,FALSE))</f>
        <v/>
      </c>
      <c r="AY66" s="184" t="str">
        <f>IF(AY64="","",VLOOKUP(AY64,'（ユニット型）シフト記号表'!$C$5:$Y$46,23,FALSE))</f>
        <v/>
      </c>
      <c r="AZ66" s="184" t="str">
        <f>IF(AZ64="","",VLOOKUP(AZ64,'（ユニット型）シフト記号表'!$C$5:$Y$46,23,FALSE))</f>
        <v/>
      </c>
      <c r="BA66" s="184" t="str">
        <f>IF(BA64="","",VLOOKUP(BA64,'（ユニット型）シフト記号表'!$C$5:$Y$46,23,FALSE))</f>
        <v/>
      </c>
      <c r="BB66" s="185" t="str">
        <f>IF(BB64="","",VLOOKUP(BB64,'（ユニット型）シフト記号表'!$C$5:$Y$46,23,FALSE))</f>
        <v/>
      </c>
      <c r="BC66" s="183" t="str">
        <f>IF(BC64="","",VLOOKUP(BC64,'（ユニット型）シフト記号表'!$C$5:$Y$46,23,FALSE))</f>
        <v/>
      </c>
      <c r="BD66" s="184" t="str">
        <f>IF(BD64="","",VLOOKUP(BD64,'（ユニット型）シフト記号表'!$C$5:$Y$46,23,FALSE))</f>
        <v/>
      </c>
      <c r="BE66" s="186" t="str">
        <f>IF(BE64="","",VLOOKUP(BE64,'（ユニット型）シフト記号表'!$C$5:$Y$46,23,FALSE))</f>
        <v/>
      </c>
      <c r="BF66" s="263">
        <f>IF($BI$3="計画",SUM(AA66:BB66),IF($BI$3="実績",SUM(AA66:BE66),""))</f>
        <v>0</v>
      </c>
      <c r="BG66" s="264"/>
      <c r="BH66" s="284">
        <f>IF($BI$3="計画",BF66/4,IF($BI$3="実績",(BF66/($BI$7/7)),""))</f>
        <v>0</v>
      </c>
      <c r="BI66" s="285"/>
      <c r="BJ66" s="243"/>
      <c r="BK66" s="244"/>
      <c r="BL66" s="244"/>
      <c r="BM66" s="244"/>
      <c r="BN66" s="245"/>
    </row>
    <row r="67" spans="2:66" ht="20.25" customHeight="1" x14ac:dyDescent="0.4">
      <c r="B67" s="60"/>
      <c r="C67" s="410"/>
      <c r="D67" s="413"/>
      <c r="E67" s="414"/>
      <c r="F67" s="415"/>
      <c r="G67" s="246"/>
      <c r="H67" s="247"/>
      <c r="I67" s="205"/>
      <c r="J67" s="206"/>
      <c r="K67" s="205"/>
      <c r="L67" s="206"/>
      <c r="M67" s="272"/>
      <c r="N67" s="273"/>
      <c r="O67" s="250"/>
      <c r="P67" s="251"/>
      <c r="Q67" s="251"/>
      <c r="R67" s="247"/>
      <c r="S67" s="274"/>
      <c r="T67" s="238"/>
      <c r="U67" s="275"/>
      <c r="V67" s="25" t="s">
        <v>18</v>
      </c>
      <c r="W67" s="32"/>
      <c r="X67" s="32"/>
      <c r="Y67" s="20"/>
      <c r="Z67" s="68"/>
      <c r="AA67" s="209"/>
      <c r="AB67" s="210"/>
      <c r="AC67" s="210"/>
      <c r="AD67" s="210"/>
      <c r="AE67" s="210"/>
      <c r="AF67" s="210"/>
      <c r="AG67" s="211"/>
      <c r="AH67" s="209"/>
      <c r="AI67" s="210"/>
      <c r="AJ67" s="210"/>
      <c r="AK67" s="210"/>
      <c r="AL67" s="210"/>
      <c r="AM67" s="210"/>
      <c r="AN67" s="211"/>
      <c r="AO67" s="209"/>
      <c r="AP67" s="210"/>
      <c r="AQ67" s="210"/>
      <c r="AR67" s="210"/>
      <c r="AS67" s="210"/>
      <c r="AT67" s="210"/>
      <c r="AU67" s="211"/>
      <c r="AV67" s="209"/>
      <c r="AW67" s="210"/>
      <c r="AX67" s="210"/>
      <c r="AY67" s="210"/>
      <c r="AZ67" s="210"/>
      <c r="BA67" s="210"/>
      <c r="BB67" s="211"/>
      <c r="BC67" s="209"/>
      <c r="BD67" s="213"/>
      <c r="BE67" s="214"/>
      <c r="BF67" s="280"/>
      <c r="BG67" s="281"/>
      <c r="BH67" s="282"/>
      <c r="BI67" s="283"/>
      <c r="BJ67" s="237"/>
      <c r="BK67" s="238"/>
      <c r="BL67" s="238"/>
      <c r="BM67" s="238"/>
      <c r="BN67" s="239"/>
    </row>
    <row r="68" spans="2:66" ht="20.25" customHeight="1" x14ac:dyDescent="0.4">
      <c r="B68" s="58">
        <f>B65+1</f>
        <v>17</v>
      </c>
      <c r="C68" s="411"/>
      <c r="D68" s="416"/>
      <c r="E68" s="414"/>
      <c r="F68" s="415"/>
      <c r="G68" s="246"/>
      <c r="H68" s="247"/>
      <c r="I68" s="205"/>
      <c r="J68" s="206"/>
      <c r="K68" s="205"/>
      <c r="L68" s="206"/>
      <c r="M68" s="248"/>
      <c r="N68" s="249"/>
      <c r="O68" s="250"/>
      <c r="P68" s="251"/>
      <c r="Q68" s="251"/>
      <c r="R68" s="247"/>
      <c r="S68" s="276"/>
      <c r="T68" s="241"/>
      <c r="U68" s="277"/>
      <c r="V68" s="27" t="s">
        <v>84</v>
      </c>
      <c r="W68" s="28"/>
      <c r="X68" s="28"/>
      <c r="Y68" s="23"/>
      <c r="Z68" s="63"/>
      <c r="AA68" s="179" t="str">
        <f>IF(AA67="","",VLOOKUP(AA67,'（ユニット型）シフト記号表'!$C$5:$W$46,21,FALSE))</f>
        <v/>
      </c>
      <c r="AB68" s="180" t="str">
        <f>IF(AB67="","",VLOOKUP(AB67,'（ユニット型）シフト記号表'!$C$5:$W$46,21,FALSE))</f>
        <v/>
      </c>
      <c r="AC68" s="180" t="str">
        <f>IF(AC67="","",VLOOKUP(AC67,'（ユニット型）シフト記号表'!$C$5:$W$46,21,FALSE))</f>
        <v/>
      </c>
      <c r="AD68" s="180" t="str">
        <f>IF(AD67="","",VLOOKUP(AD67,'（ユニット型）シフト記号表'!$C$5:$W$46,21,FALSE))</f>
        <v/>
      </c>
      <c r="AE68" s="180" t="str">
        <f>IF(AE67="","",VLOOKUP(AE67,'（ユニット型）シフト記号表'!$C$5:$W$46,21,FALSE))</f>
        <v/>
      </c>
      <c r="AF68" s="180" t="str">
        <f>IF(AF67="","",VLOOKUP(AF67,'（ユニット型）シフト記号表'!$C$5:$W$46,21,FALSE))</f>
        <v/>
      </c>
      <c r="AG68" s="181" t="str">
        <f>IF(AG67="","",VLOOKUP(AG67,'（ユニット型）シフト記号表'!$C$5:$W$46,21,FALSE))</f>
        <v/>
      </c>
      <c r="AH68" s="179" t="str">
        <f>IF(AH67="","",VLOOKUP(AH67,'（ユニット型）シフト記号表'!$C$5:$W$46,21,FALSE))</f>
        <v/>
      </c>
      <c r="AI68" s="180" t="str">
        <f>IF(AI67="","",VLOOKUP(AI67,'（ユニット型）シフト記号表'!$C$5:$W$46,21,FALSE))</f>
        <v/>
      </c>
      <c r="AJ68" s="180" t="str">
        <f>IF(AJ67="","",VLOOKUP(AJ67,'（ユニット型）シフト記号表'!$C$5:$W$46,21,FALSE))</f>
        <v/>
      </c>
      <c r="AK68" s="180" t="str">
        <f>IF(AK67="","",VLOOKUP(AK67,'（ユニット型）シフト記号表'!$C$5:$W$46,21,FALSE))</f>
        <v/>
      </c>
      <c r="AL68" s="180" t="str">
        <f>IF(AL67="","",VLOOKUP(AL67,'（ユニット型）シフト記号表'!$C$5:$W$46,21,FALSE))</f>
        <v/>
      </c>
      <c r="AM68" s="180" t="str">
        <f>IF(AM67="","",VLOOKUP(AM67,'（ユニット型）シフト記号表'!$C$5:$W$46,21,FALSE))</f>
        <v/>
      </c>
      <c r="AN68" s="181" t="str">
        <f>IF(AN67="","",VLOOKUP(AN67,'（ユニット型）シフト記号表'!$C$5:$W$46,21,FALSE))</f>
        <v/>
      </c>
      <c r="AO68" s="179" t="str">
        <f>IF(AO67="","",VLOOKUP(AO67,'（ユニット型）シフト記号表'!$C$5:$W$46,21,FALSE))</f>
        <v/>
      </c>
      <c r="AP68" s="180" t="str">
        <f>IF(AP67="","",VLOOKUP(AP67,'（ユニット型）シフト記号表'!$C$5:$W$46,21,FALSE))</f>
        <v/>
      </c>
      <c r="AQ68" s="180" t="str">
        <f>IF(AQ67="","",VLOOKUP(AQ67,'（ユニット型）シフト記号表'!$C$5:$W$46,21,FALSE))</f>
        <v/>
      </c>
      <c r="AR68" s="180" t="str">
        <f>IF(AR67="","",VLOOKUP(AR67,'（ユニット型）シフト記号表'!$C$5:$W$46,21,FALSE))</f>
        <v/>
      </c>
      <c r="AS68" s="180" t="str">
        <f>IF(AS67="","",VLOOKUP(AS67,'（ユニット型）シフト記号表'!$C$5:$W$46,21,FALSE))</f>
        <v/>
      </c>
      <c r="AT68" s="180" t="str">
        <f>IF(AT67="","",VLOOKUP(AT67,'（ユニット型）シフト記号表'!$C$5:$W$46,21,FALSE))</f>
        <v/>
      </c>
      <c r="AU68" s="181" t="str">
        <f>IF(AU67="","",VLOOKUP(AU67,'（ユニット型）シフト記号表'!$C$5:$W$46,21,FALSE))</f>
        <v/>
      </c>
      <c r="AV68" s="179" t="str">
        <f>IF(AV67="","",VLOOKUP(AV67,'（ユニット型）シフト記号表'!$C$5:$W$46,21,FALSE))</f>
        <v/>
      </c>
      <c r="AW68" s="180" t="str">
        <f>IF(AW67="","",VLOOKUP(AW67,'（ユニット型）シフト記号表'!$C$5:$W$46,21,FALSE))</f>
        <v/>
      </c>
      <c r="AX68" s="180" t="str">
        <f>IF(AX67="","",VLOOKUP(AX67,'（ユニット型）シフト記号表'!$C$5:$W$46,21,FALSE))</f>
        <v/>
      </c>
      <c r="AY68" s="180" t="str">
        <f>IF(AY67="","",VLOOKUP(AY67,'（ユニット型）シフト記号表'!$C$5:$W$46,21,FALSE))</f>
        <v/>
      </c>
      <c r="AZ68" s="180" t="str">
        <f>IF(AZ67="","",VLOOKUP(AZ67,'（ユニット型）シフト記号表'!$C$5:$W$46,21,FALSE))</f>
        <v/>
      </c>
      <c r="BA68" s="180" t="str">
        <f>IF(BA67="","",VLOOKUP(BA67,'（ユニット型）シフト記号表'!$C$5:$W$46,21,FALSE))</f>
        <v/>
      </c>
      <c r="BB68" s="181" t="str">
        <f>IF(BB67="","",VLOOKUP(BB67,'（ユニット型）シフト記号表'!$C$5:$W$46,21,FALSE))</f>
        <v/>
      </c>
      <c r="BC68" s="179" t="str">
        <f>IF(BC67="","",VLOOKUP(BC67,'（ユニット型）シフト記号表'!$C$5:$W$46,21,FALSE))</f>
        <v/>
      </c>
      <c r="BD68" s="180" t="str">
        <f>IF(BD67="","",VLOOKUP(BD67,'（ユニット型）シフト記号表'!$C$5:$W$46,21,FALSE))</f>
        <v/>
      </c>
      <c r="BE68" s="182" t="str">
        <f>IF(BE67="","",VLOOKUP(BE67,'（ユニット型）シフト記号表'!$C$5:$W$46,21,FALSE))</f>
        <v/>
      </c>
      <c r="BF68" s="252">
        <f>IF($BI$3="計画",SUM(AA68:BB68),IF($BI$3="実績",SUM(AA68:BE68),""))</f>
        <v>0</v>
      </c>
      <c r="BG68" s="253"/>
      <c r="BH68" s="254">
        <f>IF($BI$3="計画",BF68/4,IF($BI$3="実績",(BF68/($BI$7/7)),""))</f>
        <v>0</v>
      </c>
      <c r="BI68" s="255"/>
      <c r="BJ68" s="240"/>
      <c r="BK68" s="241"/>
      <c r="BL68" s="241"/>
      <c r="BM68" s="241"/>
      <c r="BN68" s="242"/>
    </row>
    <row r="69" spans="2:66" ht="20.25" customHeight="1" x14ac:dyDescent="0.4">
      <c r="B69" s="59"/>
      <c r="C69" s="411"/>
      <c r="D69" s="416"/>
      <c r="E69" s="414"/>
      <c r="F69" s="415"/>
      <c r="G69" s="256"/>
      <c r="H69" s="257"/>
      <c r="I69" s="265">
        <f>G68</f>
        <v>0</v>
      </c>
      <c r="J69" s="257"/>
      <c r="K69" s="265">
        <f>M68</f>
        <v>0</v>
      </c>
      <c r="L69" s="257"/>
      <c r="M69" s="258"/>
      <c r="N69" s="259"/>
      <c r="O69" s="260"/>
      <c r="P69" s="261"/>
      <c r="Q69" s="261"/>
      <c r="R69" s="262"/>
      <c r="S69" s="278"/>
      <c r="T69" s="244"/>
      <c r="U69" s="279"/>
      <c r="V69" s="29" t="s">
        <v>129</v>
      </c>
      <c r="W69" s="52"/>
      <c r="X69" s="52"/>
      <c r="Y69" s="53"/>
      <c r="Z69" s="69"/>
      <c r="AA69" s="183" t="str">
        <f>IF(AA67="","",VLOOKUP(AA67,'（ユニット型）シフト記号表'!$C$5:$Y$46,23,FALSE))</f>
        <v/>
      </c>
      <c r="AB69" s="184" t="str">
        <f>IF(AB67="","",VLOOKUP(AB67,'（ユニット型）シフト記号表'!$C$5:$Y$46,23,FALSE))</f>
        <v/>
      </c>
      <c r="AC69" s="184" t="str">
        <f>IF(AC67="","",VLOOKUP(AC67,'（ユニット型）シフト記号表'!$C$5:$Y$46,23,FALSE))</f>
        <v/>
      </c>
      <c r="AD69" s="184" t="str">
        <f>IF(AD67="","",VLOOKUP(AD67,'（ユニット型）シフト記号表'!$C$5:$Y$46,23,FALSE))</f>
        <v/>
      </c>
      <c r="AE69" s="184" t="str">
        <f>IF(AE67="","",VLOOKUP(AE67,'（ユニット型）シフト記号表'!$C$5:$Y$46,23,FALSE))</f>
        <v/>
      </c>
      <c r="AF69" s="184" t="str">
        <f>IF(AF67="","",VLOOKUP(AF67,'（ユニット型）シフト記号表'!$C$5:$Y$46,23,FALSE))</f>
        <v/>
      </c>
      <c r="AG69" s="185" t="str">
        <f>IF(AG67="","",VLOOKUP(AG67,'（ユニット型）シフト記号表'!$C$5:$Y$46,23,FALSE))</f>
        <v/>
      </c>
      <c r="AH69" s="183" t="str">
        <f>IF(AH67="","",VLOOKUP(AH67,'（ユニット型）シフト記号表'!$C$5:$Y$46,23,FALSE))</f>
        <v/>
      </c>
      <c r="AI69" s="184" t="str">
        <f>IF(AI67="","",VLOOKUP(AI67,'（ユニット型）シフト記号表'!$C$5:$Y$46,23,FALSE))</f>
        <v/>
      </c>
      <c r="AJ69" s="184" t="str">
        <f>IF(AJ67="","",VLOOKUP(AJ67,'（ユニット型）シフト記号表'!$C$5:$Y$46,23,FALSE))</f>
        <v/>
      </c>
      <c r="AK69" s="184" t="str">
        <f>IF(AK67="","",VLOOKUP(AK67,'（ユニット型）シフト記号表'!$C$5:$Y$46,23,FALSE))</f>
        <v/>
      </c>
      <c r="AL69" s="184" t="str">
        <f>IF(AL67="","",VLOOKUP(AL67,'（ユニット型）シフト記号表'!$C$5:$Y$46,23,FALSE))</f>
        <v/>
      </c>
      <c r="AM69" s="184" t="str">
        <f>IF(AM67="","",VLOOKUP(AM67,'（ユニット型）シフト記号表'!$C$5:$Y$46,23,FALSE))</f>
        <v/>
      </c>
      <c r="AN69" s="185" t="str">
        <f>IF(AN67="","",VLOOKUP(AN67,'（ユニット型）シフト記号表'!$C$5:$Y$46,23,FALSE))</f>
        <v/>
      </c>
      <c r="AO69" s="183" t="str">
        <f>IF(AO67="","",VLOOKUP(AO67,'（ユニット型）シフト記号表'!$C$5:$Y$46,23,FALSE))</f>
        <v/>
      </c>
      <c r="AP69" s="184" t="str">
        <f>IF(AP67="","",VLOOKUP(AP67,'（ユニット型）シフト記号表'!$C$5:$Y$46,23,FALSE))</f>
        <v/>
      </c>
      <c r="AQ69" s="184" t="str">
        <f>IF(AQ67="","",VLOOKUP(AQ67,'（ユニット型）シフト記号表'!$C$5:$Y$46,23,FALSE))</f>
        <v/>
      </c>
      <c r="AR69" s="184" t="str">
        <f>IF(AR67="","",VLOOKUP(AR67,'（ユニット型）シフト記号表'!$C$5:$Y$46,23,FALSE))</f>
        <v/>
      </c>
      <c r="AS69" s="184" t="str">
        <f>IF(AS67="","",VLOOKUP(AS67,'（ユニット型）シフト記号表'!$C$5:$Y$46,23,FALSE))</f>
        <v/>
      </c>
      <c r="AT69" s="184" t="str">
        <f>IF(AT67="","",VLOOKUP(AT67,'（ユニット型）シフト記号表'!$C$5:$Y$46,23,FALSE))</f>
        <v/>
      </c>
      <c r="AU69" s="185" t="str">
        <f>IF(AU67="","",VLOOKUP(AU67,'（ユニット型）シフト記号表'!$C$5:$Y$46,23,FALSE))</f>
        <v/>
      </c>
      <c r="AV69" s="183" t="str">
        <f>IF(AV67="","",VLOOKUP(AV67,'（ユニット型）シフト記号表'!$C$5:$Y$46,23,FALSE))</f>
        <v/>
      </c>
      <c r="AW69" s="184" t="str">
        <f>IF(AW67="","",VLOOKUP(AW67,'（ユニット型）シフト記号表'!$C$5:$Y$46,23,FALSE))</f>
        <v/>
      </c>
      <c r="AX69" s="184" t="str">
        <f>IF(AX67="","",VLOOKUP(AX67,'（ユニット型）シフト記号表'!$C$5:$Y$46,23,FALSE))</f>
        <v/>
      </c>
      <c r="AY69" s="184" t="str">
        <f>IF(AY67="","",VLOOKUP(AY67,'（ユニット型）シフト記号表'!$C$5:$Y$46,23,FALSE))</f>
        <v/>
      </c>
      <c r="AZ69" s="184" t="str">
        <f>IF(AZ67="","",VLOOKUP(AZ67,'（ユニット型）シフト記号表'!$C$5:$Y$46,23,FALSE))</f>
        <v/>
      </c>
      <c r="BA69" s="184" t="str">
        <f>IF(BA67="","",VLOOKUP(BA67,'（ユニット型）シフト記号表'!$C$5:$Y$46,23,FALSE))</f>
        <v/>
      </c>
      <c r="BB69" s="185" t="str">
        <f>IF(BB67="","",VLOOKUP(BB67,'（ユニット型）シフト記号表'!$C$5:$Y$46,23,FALSE))</f>
        <v/>
      </c>
      <c r="BC69" s="183" t="str">
        <f>IF(BC67="","",VLOOKUP(BC67,'（ユニット型）シフト記号表'!$C$5:$Y$46,23,FALSE))</f>
        <v/>
      </c>
      <c r="BD69" s="184" t="str">
        <f>IF(BD67="","",VLOOKUP(BD67,'（ユニット型）シフト記号表'!$C$5:$Y$46,23,FALSE))</f>
        <v/>
      </c>
      <c r="BE69" s="186" t="str">
        <f>IF(BE67="","",VLOOKUP(BE67,'（ユニット型）シフト記号表'!$C$5:$Y$46,23,FALSE))</f>
        <v/>
      </c>
      <c r="BF69" s="263">
        <f>IF($BI$3="計画",SUM(AA69:BB69),IF($BI$3="実績",SUM(AA69:BE69),""))</f>
        <v>0</v>
      </c>
      <c r="BG69" s="264"/>
      <c r="BH69" s="284">
        <f>IF($BI$3="計画",BF69/4,IF($BI$3="実績",(BF69/($BI$7/7)),""))</f>
        <v>0</v>
      </c>
      <c r="BI69" s="285"/>
      <c r="BJ69" s="243"/>
      <c r="BK69" s="244"/>
      <c r="BL69" s="244"/>
      <c r="BM69" s="244"/>
      <c r="BN69" s="245"/>
    </row>
    <row r="70" spans="2:66" ht="20.25" customHeight="1" x14ac:dyDescent="0.4">
      <c r="B70" s="60"/>
      <c r="C70" s="410"/>
      <c r="D70" s="413"/>
      <c r="E70" s="414"/>
      <c r="F70" s="415"/>
      <c r="G70" s="246"/>
      <c r="H70" s="247"/>
      <c r="I70" s="205"/>
      <c r="J70" s="206"/>
      <c r="K70" s="205"/>
      <c r="L70" s="206"/>
      <c r="M70" s="272"/>
      <c r="N70" s="273"/>
      <c r="O70" s="250"/>
      <c r="P70" s="251"/>
      <c r="Q70" s="251"/>
      <c r="R70" s="247"/>
      <c r="S70" s="274"/>
      <c r="T70" s="238"/>
      <c r="U70" s="275"/>
      <c r="V70" s="25" t="s">
        <v>18</v>
      </c>
      <c r="W70" s="32"/>
      <c r="X70" s="32"/>
      <c r="Y70" s="20"/>
      <c r="Z70" s="68"/>
      <c r="AA70" s="209"/>
      <c r="AB70" s="210"/>
      <c r="AC70" s="210"/>
      <c r="AD70" s="210"/>
      <c r="AE70" s="210"/>
      <c r="AF70" s="210"/>
      <c r="AG70" s="211"/>
      <c r="AH70" s="209"/>
      <c r="AI70" s="210"/>
      <c r="AJ70" s="210"/>
      <c r="AK70" s="210"/>
      <c r="AL70" s="210"/>
      <c r="AM70" s="210"/>
      <c r="AN70" s="211"/>
      <c r="AO70" s="209"/>
      <c r="AP70" s="210"/>
      <c r="AQ70" s="210"/>
      <c r="AR70" s="210"/>
      <c r="AS70" s="210"/>
      <c r="AT70" s="210"/>
      <c r="AU70" s="211"/>
      <c r="AV70" s="209"/>
      <c r="AW70" s="210"/>
      <c r="AX70" s="210"/>
      <c r="AY70" s="210"/>
      <c r="AZ70" s="210"/>
      <c r="BA70" s="210"/>
      <c r="BB70" s="211"/>
      <c r="BC70" s="209"/>
      <c r="BD70" s="213"/>
      <c r="BE70" s="214"/>
      <c r="BF70" s="280"/>
      <c r="BG70" s="281"/>
      <c r="BH70" s="282"/>
      <c r="BI70" s="283"/>
      <c r="BJ70" s="237"/>
      <c r="BK70" s="238"/>
      <c r="BL70" s="238"/>
      <c r="BM70" s="238"/>
      <c r="BN70" s="239"/>
    </row>
    <row r="71" spans="2:66" ht="20.25" customHeight="1" x14ac:dyDescent="0.4">
      <c r="B71" s="58">
        <f>B68+1</f>
        <v>18</v>
      </c>
      <c r="C71" s="411"/>
      <c r="D71" s="416"/>
      <c r="E71" s="414"/>
      <c r="F71" s="415"/>
      <c r="G71" s="246"/>
      <c r="H71" s="247"/>
      <c r="I71" s="205"/>
      <c r="J71" s="206"/>
      <c r="K71" s="205"/>
      <c r="L71" s="206"/>
      <c r="M71" s="248"/>
      <c r="N71" s="249"/>
      <c r="O71" s="250"/>
      <c r="P71" s="251"/>
      <c r="Q71" s="251"/>
      <c r="R71" s="247"/>
      <c r="S71" s="276"/>
      <c r="T71" s="241"/>
      <c r="U71" s="277"/>
      <c r="V71" s="27" t="s">
        <v>84</v>
      </c>
      <c r="W71" s="28"/>
      <c r="X71" s="28"/>
      <c r="Y71" s="23"/>
      <c r="Z71" s="63"/>
      <c r="AA71" s="179" t="str">
        <f>IF(AA70="","",VLOOKUP(AA70,'（ユニット型）シフト記号表'!$C$5:$W$46,21,FALSE))</f>
        <v/>
      </c>
      <c r="AB71" s="180" t="str">
        <f>IF(AB70="","",VLOOKUP(AB70,'（ユニット型）シフト記号表'!$C$5:$W$46,21,FALSE))</f>
        <v/>
      </c>
      <c r="AC71" s="180" t="str">
        <f>IF(AC70="","",VLOOKUP(AC70,'（ユニット型）シフト記号表'!$C$5:$W$46,21,FALSE))</f>
        <v/>
      </c>
      <c r="AD71" s="180" t="str">
        <f>IF(AD70="","",VLOOKUP(AD70,'（ユニット型）シフト記号表'!$C$5:$W$46,21,FALSE))</f>
        <v/>
      </c>
      <c r="AE71" s="180" t="str">
        <f>IF(AE70="","",VLOOKUP(AE70,'（ユニット型）シフト記号表'!$C$5:$W$46,21,FALSE))</f>
        <v/>
      </c>
      <c r="AF71" s="180" t="str">
        <f>IF(AF70="","",VLOOKUP(AF70,'（ユニット型）シフト記号表'!$C$5:$W$46,21,FALSE))</f>
        <v/>
      </c>
      <c r="AG71" s="181" t="str">
        <f>IF(AG70="","",VLOOKUP(AG70,'（ユニット型）シフト記号表'!$C$5:$W$46,21,FALSE))</f>
        <v/>
      </c>
      <c r="AH71" s="179" t="str">
        <f>IF(AH70="","",VLOOKUP(AH70,'（ユニット型）シフト記号表'!$C$5:$W$46,21,FALSE))</f>
        <v/>
      </c>
      <c r="AI71" s="180" t="str">
        <f>IF(AI70="","",VLOOKUP(AI70,'（ユニット型）シフト記号表'!$C$5:$W$46,21,FALSE))</f>
        <v/>
      </c>
      <c r="AJ71" s="180" t="str">
        <f>IF(AJ70="","",VLOOKUP(AJ70,'（ユニット型）シフト記号表'!$C$5:$W$46,21,FALSE))</f>
        <v/>
      </c>
      <c r="AK71" s="180" t="str">
        <f>IF(AK70="","",VLOOKUP(AK70,'（ユニット型）シフト記号表'!$C$5:$W$46,21,FALSE))</f>
        <v/>
      </c>
      <c r="AL71" s="180" t="str">
        <f>IF(AL70="","",VLOOKUP(AL70,'（ユニット型）シフト記号表'!$C$5:$W$46,21,FALSE))</f>
        <v/>
      </c>
      <c r="AM71" s="180" t="str">
        <f>IF(AM70="","",VLOOKUP(AM70,'（ユニット型）シフト記号表'!$C$5:$W$46,21,FALSE))</f>
        <v/>
      </c>
      <c r="AN71" s="181" t="str">
        <f>IF(AN70="","",VLOOKUP(AN70,'（ユニット型）シフト記号表'!$C$5:$W$46,21,FALSE))</f>
        <v/>
      </c>
      <c r="AO71" s="179" t="str">
        <f>IF(AO70="","",VLOOKUP(AO70,'（ユニット型）シフト記号表'!$C$5:$W$46,21,FALSE))</f>
        <v/>
      </c>
      <c r="AP71" s="180" t="str">
        <f>IF(AP70="","",VLOOKUP(AP70,'（ユニット型）シフト記号表'!$C$5:$W$46,21,FALSE))</f>
        <v/>
      </c>
      <c r="AQ71" s="180" t="str">
        <f>IF(AQ70="","",VLOOKUP(AQ70,'（ユニット型）シフト記号表'!$C$5:$W$46,21,FALSE))</f>
        <v/>
      </c>
      <c r="AR71" s="180" t="str">
        <f>IF(AR70="","",VLOOKUP(AR70,'（ユニット型）シフト記号表'!$C$5:$W$46,21,FALSE))</f>
        <v/>
      </c>
      <c r="AS71" s="180" t="str">
        <f>IF(AS70="","",VLOOKUP(AS70,'（ユニット型）シフト記号表'!$C$5:$W$46,21,FALSE))</f>
        <v/>
      </c>
      <c r="AT71" s="180" t="str">
        <f>IF(AT70="","",VLOOKUP(AT70,'（ユニット型）シフト記号表'!$C$5:$W$46,21,FALSE))</f>
        <v/>
      </c>
      <c r="AU71" s="181" t="str">
        <f>IF(AU70="","",VLOOKUP(AU70,'（ユニット型）シフト記号表'!$C$5:$W$46,21,FALSE))</f>
        <v/>
      </c>
      <c r="AV71" s="179" t="str">
        <f>IF(AV70="","",VLOOKUP(AV70,'（ユニット型）シフト記号表'!$C$5:$W$46,21,FALSE))</f>
        <v/>
      </c>
      <c r="AW71" s="180" t="str">
        <f>IF(AW70="","",VLOOKUP(AW70,'（ユニット型）シフト記号表'!$C$5:$W$46,21,FALSE))</f>
        <v/>
      </c>
      <c r="AX71" s="180" t="str">
        <f>IF(AX70="","",VLOOKUP(AX70,'（ユニット型）シフト記号表'!$C$5:$W$46,21,FALSE))</f>
        <v/>
      </c>
      <c r="AY71" s="180" t="str">
        <f>IF(AY70="","",VLOOKUP(AY70,'（ユニット型）シフト記号表'!$C$5:$W$46,21,FALSE))</f>
        <v/>
      </c>
      <c r="AZ71" s="180" t="str">
        <f>IF(AZ70="","",VLOOKUP(AZ70,'（ユニット型）シフト記号表'!$C$5:$W$46,21,FALSE))</f>
        <v/>
      </c>
      <c r="BA71" s="180" t="str">
        <f>IF(BA70="","",VLOOKUP(BA70,'（ユニット型）シフト記号表'!$C$5:$W$46,21,FALSE))</f>
        <v/>
      </c>
      <c r="BB71" s="181" t="str">
        <f>IF(BB70="","",VLOOKUP(BB70,'（ユニット型）シフト記号表'!$C$5:$W$46,21,FALSE))</f>
        <v/>
      </c>
      <c r="BC71" s="179" t="str">
        <f>IF(BC70="","",VLOOKUP(BC70,'（ユニット型）シフト記号表'!$C$5:$W$46,21,FALSE))</f>
        <v/>
      </c>
      <c r="BD71" s="180" t="str">
        <f>IF(BD70="","",VLOOKUP(BD70,'（ユニット型）シフト記号表'!$C$5:$W$46,21,FALSE))</f>
        <v/>
      </c>
      <c r="BE71" s="182" t="str">
        <f>IF(BE70="","",VLOOKUP(BE70,'（ユニット型）シフト記号表'!$C$5:$W$46,21,FALSE))</f>
        <v/>
      </c>
      <c r="BF71" s="252">
        <f>IF($BI$3="計画",SUM(AA71:BB71),IF($BI$3="実績",SUM(AA71:BE71),""))</f>
        <v>0</v>
      </c>
      <c r="BG71" s="253"/>
      <c r="BH71" s="254">
        <f>IF($BI$3="計画",BF71/4,IF($BI$3="実績",(BF71/($BI$7/7)),""))</f>
        <v>0</v>
      </c>
      <c r="BI71" s="255"/>
      <c r="BJ71" s="240"/>
      <c r="BK71" s="241"/>
      <c r="BL71" s="241"/>
      <c r="BM71" s="241"/>
      <c r="BN71" s="242"/>
    </row>
    <row r="72" spans="2:66" ht="20.25" customHeight="1" x14ac:dyDescent="0.4">
      <c r="B72" s="59"/>
      <c r="C72" s="411"/>
      <c r="D72" s="416"/>
      <c r="E72" s="414"/>
      <c r="F72" s="415"/>
      <c r="G72" s="256"/>
      <c r="H72" s="257"/>
      <c r="I72" s="265">
        <f>G71</f>
        <v>0</v>
      </c>
      <c r="J72" s="257"/>
      <c r="K72" s="265">
        <f>M71</f>
        <v>0</v>
      </c>
      <c r="L72" s="257"/>
      <c r="M72" s="258"/>
      <c r="N72" s="259"/>
      <c r="O72" s="260"/>
      <c r="P72" s="261"/>
      <c r="Q72" s="261"/>
      <c r="R72" s="262"/>
      <c r="S72" s="278"/>
      <c r="T72" s="244"/>
      <c r="U72" s="279"/>
      <c r="V72" s="29" t="s">
        <v>129</v>
      </c>
      <c r="W72" s="52"/>
      <c r="X72" s="52"/>
      <c r="Y72" s="53"/>
      <c r="Z72" s="69"/>
      <c r="AA72" s="183" t="str">
        <f>IF(AA70="","",VLOOKUP(AA70,'（ユニット型）シフト記号表'!$C$5:$Y$46,23,FALSE))</f>
        <v/>
      </c>
      <c r="AB72" s="184" t="str">
        <f>IF(AB70="","",VLOOKUP(AB70,'（ユニット型）シフト記号表'!$C$5:$Y$46,23,FALSE))</f>
        <v/>
      </c>
      <c r="AC72" s="184" t="str">
        <f>IF(AC70="","",VLOOKUP(AC70,'（ユニット型）シフト記号表'!$C$5:$Y$46,23,FALSE))</f>
        <v/>
      </c>
      <c r="AD72" s="184" t="str">
        <f>IF(AD70="","",VLOOKUP(AD70,'（ユニット型）シフト記号表'!$C$5:$Y$46,23,FALSE))</f>
        <v/>
      </c>
      <c r="AE72" s="184" t="str">
        <f>IF(AE70="","",VLOOKUP(AE70,'（ユニット型）シフト記号表'!$C$5:$Y$46,23,FALSE))</f>
        <v/>
      </c>
      <c r="AF72" s="184" t="str">
        <f>IF(AF70="","",VLOOKUP(AF70,'（ユニット型）シフト記号表'!$C$5:$Y$46,23,FALSE))</f>
        <v/>
      </c>
      <c r="AG72" s="185" t="str">
        <f>IF(AG70="","",VLOOKUP(AG70,'（ユニット型）シフト記号表'!$C$5:$Y$46,23,FALSE))</f>
        <v/>
      </c>
      <c r="AH72" s="183" t="str">
        <f>IF(AH70="","",VLOOKUP(AH70,'（ユニット型）シフト記号表'!$C$5:$Y$46,23,FALSE))</f>
        <v/>
      </c>
      <c r="AI72" s="184" t="str">
        <f>IF(AI70="","",VLOOKUP(AI70,'（ユニット型）シフト記号表'!$C$5:$Y$46,23,FALSE))</f>
        <v/>
      </c>
      <c r="AJ72" s="184" t="str">
        <f>IF(AJ70="","",VLOOKUP(AJ70,'（ユニット型）シフト記号表'!$C$5:$Y$46,23,FALSE))</f>
        <v/>
      </c>
      <c r="AK72" s="184" t="str">
        <f>IF(AK70="","",VLOOKUP(AK70,'（ユニット型）シフト記号表'!$C$5:$Y$46,23,FALSE))</f>
        <v/>
      </c>
      <c r="AL72" s="184" t="str">
        <f>IF(AL70="","",VLOOKUP(AL70,'（ユニット型）シフト記号表'!$C$5:$Y$46,23,FALSE))</f>
        <v/>
      </c>
      <c r="AM72" s="184" t="str">
        <f>IF(AM70="","",VLOOKUP(AM70,'（ユニット型）シフト記号表'!$C$5:$Y$46,23,FALSE))</f>
        <v/>
      </c>
      <c r="AN72" s="185" t="str">
        <f>IF(AN70="","",VLOOKUP(AN70,'（ユニット型）シフト記号表'!$C$5:$Y$46,23,FALSE))</f>
        <v/>
      </c>
      <c r="AO72" s="183" t="str">
        <f>IF(AO70="","",VLOOKUP(AO70,'（ユニット型）シフト記号表'!$C$5:$Y$46,23,FALSE))</f>
        <v/>
      </c>
      <c r="AP72" s="184" t="str">
        <f>IF(AP70="","",VLOOKUP(AP70,'（ユニット型）シフト記号表'!$C$5:$Y$46,23,FALSE))</f>
        <v/>
      </c>
      <c r="AQ72" s="184" t="str">
        <f>IF(AQ70="","",VLOOKUP(AQ70,'（ユニット型）シフト記号表'!$C$5:$Y$46,23,FALSE))</f>
        <v/>
      </c>
      <c r="AR72" s="184" t="str">
        <f>IF(AR70="","",VLOOKUP(AR70,'（ユニット型）シフト記号表'!$C$5:$Y$46,23,FALSE))</f>
        <v/>
      </c>
      <c r="AS72" s="184" t="str">
        <f>IF(AS70="","",VLOOKUP(AS70,'（ユニット型）シフト記号表'!$C$5:$Y$46,23,FALSE))</f>
        <v/>
      </c>
      <c r="AT72" s="184" t="str">
        <f>IF(AT70="","",VLOOKUP(AT70,'（ユニット型）シフト記号表'!$C$5:$Y$46,23,FALSE))</f>
        <v/>
      </c>
      <c r="AU72" s="185" t="str">
        <f>IF(AU70="","",VLOOKUP(AU70,'（ユニット型）シフト記号表'!$C$5:$Y$46,23,FALSE))</f>
        <v/>
      </c>
      <c r="AV72" s="183" t="str">
        <f>IF(AV70="","",VLOOKUP(AV70,'（ユニット型）シフト記号表'!$C$5:$Y$46,23,FALSE))</f>
        <v/>
      </c>
      <c r="AW72" s="184" t="str">
        <f>IF(AW70="","",VLOOKUP(AW70,'（ユニット型）シフト記号表'!$C$5:$Y$46,23,FALSE))</f>
        <v/>
      </c>
      <c r="AX72" s="184" t="str">
        <f>IF(AX70="","",VLOOKUP(AX70,'（ユニット型）シフト記号表'!$C$5:$Y$46,23,FALSE))</f>
        <v/>
      </c>
      <c r="AY72" s="184" t="str">
        <f>IF(AY70="","",VLOOKUP(AY70,'（ユニット型）シフト記号表'!$C$5:$Y$46,23,FALSE))</f>
        <v/>
      </c>
      <c r="AZ72" s="184" t="str">
        <f>IF(AZ70="","",VLOOKUP(AZ70,'（ユニット型）シフト記号表'!$C$5:$Y$46,23,FALSE))</f>
        <v/>
      </c>
      <c r="BA72" s="184" t="str">
        <f>IF(BA70="","",VLOOKUP(BA70,'（ユニット型）シフト記号表'!$C$5:$Y$46,23,FALSE))</f>
        <v/>
      </c>
      <c r="BB72" s="185" t="str">
        <f>IF(BB70="","",VLOOKUP(BB70,'（ユニット型）シフト記号表'!$C$5:$Y$46,23,FALSE))</f>
        <v/>
      </c>
      <c r="BC72" s="183" t="str">
        <f>IF(BC70="","",VLOOKUP(BC70,'（ユニット型）シフト記号表'!$C$5:$Y$46,23,FALSE))</f>
        <v/>
      </c>
      <c r="BD72" s="184" t="str">
        <f>IF(BD70="","",VLOOKUP(BD70,'（ユニット型）シフト記号表'!$C$5:$Y$46,23,FALSE))</f>
        <v/>
      </c>
      <c r="BE72" s="186" t="str">
        <f>IF(BE70="","",VLOOKUP(BE70,'（ユニット型）シフト記号表'!$C$5:$Y$46,23,FALSE))</f>
        <v/>
      </c>
      <c r="BF72" s="263">
        <f>IF($BI$3="計画",SUM(AA72:BB72),IF($BI$3="実績",SUM(AA72:BE72),""))</f>
        <v>0</v>
      </c>
      <c r="BG72" s="264"/>
      <c r="BH72" s="284">
        <f>IF($BI$3="計画",BF72/4,IF($BI$3="実績",(BF72/($BI$7/7)),""))</f>
        <v>0</v>
      </c>
      <c r="BI72" s="285"/>
      <c r="BJ72" s="243"/>
      <c r="BK72" s="244"/>
      <c r="BL72" s="244"/>
      <c r="BM72" s="244"/>
      <c r="BN72" s="245"/>
    </row>
    <row r="73" spans="2:66" ht="20.25" customHeight="1" x14ac:dyDescent="0.4">
      <c r="B73" s="60"/>
      <c r="C73" s="410"/>
      <c r="D73" s="413"/>
      <c r="E73" s="414"/>
      <c r="F73" s="415"/>
      <c r="G73" s="286"/>
      <c r="H73" s="287"/>
      <c r="I73" s="207"/>
      <c r="J73" s="208"/>
      <c r="K73" s="207"/>
      <c r="L73" s="208"/>
      <c r="M73" s="272"/>
      <c r="N73" s="273"/>
      <c r="O73" s="288"/>
      <c r="P73" s="289"/>
      <c r="Q73" s="289"/>
      <c r="R73" s="287"/>
      <c r="S73" s="274"/>
      <c r="T73" s="238"/>
      <c r="U73" s="275"/>
      <c r="V73" s="25" t="s">
        <v>18</v>
      </c>
      <c r="W73" s="31"/>
      <c r="X73" s="31"/>
      <c r="Y73" s="19"/>
      <c r="Z73" s="65"/>
      <c r="AA73" s="209"/>
      <c r="AB73" s="210"/>
      <c r="AC73" s="210"/>
      <c r="AD73" s="210"/>
      <c r="AE73" s="210"/>
      <c r="AF73" s="210"/>
      <c r="AG73" s="211"/>
      <c r="AH73" s="209"/>
      <c r="AI73" s="210"/>
      <c r="AJ73" s="210"/>
      <c r="AK73" s="210"/>
      <c r="AL73" s="210"/>
      <c r="AM73" s="210"/>
      <c r="AN73" s="211"/>
      <c r="AO73" s="209"/>
      <c r="AP73" s="210"/>
      <c r="AQ73" s="210"/>
      <c r="AR73" s="210"/>
      <c r="AS73" s="210"/>
      <c r="AT73" s="210"/>
      <c r="AU73" s="211"/>
      <c r="AV73" s="209"/>
      <c r="AW73" s="210"/>
      <c r="AX73" s="210"/>
      <c r="AY73" s="210"/>
      <c r="AZ73" s="210"/>
      <c r="BA73" s="210"/>
      <c r="BB73" s="211"/>
      <c r="BC73" s="209"/>
      <c r="BD73" s="213"/>
      <c r="BE73" s="214"/>
      <c r="BF73" s="280"/>
      <c r="BG73" s="281"/>
      <c r="BH73" s="282"/>
      <c r="BI73" s="283"/>
      <c r="BJ73" s="237"/>
      <c r="BK73" s="238"/>
      <c r="BL73" s="238"/>
      <c r="BM73" s="238"/>
      <c r="BN73" s="239"/>
    </row>
    <row r="74" spans="2:66" ht="20.25" customHeight="1" x14ac:dyDescent="0.4">
      <c r="B74" s="58">
        <f>B71+1</f>
        <v>19</v>
      </c>
      <c r="C74" s="411"/>
      <c r="D74" s="416"/>
      <c r="E74" s="414"/>
      <c r="F74" s="415"/>
      <c r="G74" s="246"/>
      <c r="H74" s="247"/>
      <c r="I74" s="205"/>
      <c r="J74" s="206"/>
      <c r="K74" s="205"/>
      <c r="L74" s="206"/>
      <c r="M74" s="248"/>
      <c r="N74" s="249"/>
      <c r="O74" s="250"/>
      <c r="P74" s="251"/>
      <c r="Q74" s="251"/>
      <c r="R74" s="247"/>
      <c r="S74" s="276"/>
      <c r="T74" s="241"/>
      <c r="U74" s="277"/>
      <c r="V74" s="27" t="s">
        <v>84</v>
      </c>
      <c r="W74" s="28"/>
      <c r="X74" s="28"/>
      <c r="Y74" s="23"/>
      <c r="Z74" s="63"/>
      <c r="AA74" s="179" t="str">
        <f>IF(AA73="","",VLOOKUP(AA73,'（ユニット型）シフト記号表'!$C$5:$W$46,21,FALSE))</f>
        <v/>
      </c>
      <c r="AB74" s="180" t="str">
        <f>IF(AB73="","",VLOOKUP(AB73,'（ユニット型）シフト記号表'!$C$5:$W$46,21,FALSE))</f>
        <v/>
      </c>
      <c r="AC74" s="180" t="str">
        <f>IF(AC73="","",VLOOKUP(AC73,'（ユニット型）シフト記号表'!$C$5:$W$46,21,FALSE))</f>
        <v/>
      </c>
      <c r="AD74" s="180" t="str">
        <f>IF(AD73="","",VLOOKUP(AD73,'（ユニット型）シフト記号表'!$C$5:$W$46,21,FALSE))</f>
        <v/>
      </c>
      <c r="AE74" s="180" t="str">
        <f>IF(AE73="","",VLOOKUP(AE73,'（ユニット型）シフト記号表'!$C$5:$W$46,21,FALSE))</f>
        <v/>
      </c>
      <c r="AF74" s="180" t="str">
        <f>IF(AF73="","",VLOOKUP(AF73,'（ユニット型）シフト記号表'!$C$5:$W$46,21,FALSE))</f>
        <v/>
      </c>
      <c r="AG74" s="181" t="str">
        <f>IF(AG73="","",VLOOKUP(AG73,'（ユニット型）シフト記号表'!$C$5:$W$46,21,FALSE))</f>
        <v/>
      </c>
      <c r="AH74" s="179" t="str">
        <f>IF(AH73="","",VLOOKUP(AH73,'（ユニット型）シフト記号表'!$C$5:$W$46,21,FALSE))</f>
        <v/>
      </c>
      <c r="AI74" s="180" t="str">
        <f>IF(AI73="","",VLOOKUP(AI73,'（ユニット型）シフト記号表'!$C$5:$W$46,21,FALSE))</f>
        <v/>
      </c>
      <c r="AJ74" s="180" t="str">
        <f>IF(AJ73="","",VLOOKUP(AJ73,'（ユニット型）シフト記号表'!$C$5:$W$46,21,FALSE))</f>
        <v/>
      </c>
      <c r="AK74" s="180" t="str">
        <f>IF(AK73="","",VLOOKUP(AK73,'（ユニット型）シフト記号表'!$C$5:$W$46,21,FALSE))</f>
        <v/>
      </c>
      <c r="AL74" s="180" t="str">
        <f>IF(AL73="","",VLOOKUP(AL73,'（ユニット型）シフト記号表'!$C$5:$W$46,21,FALSE))</f>
        <v/>
      </c>
      <c r="AM74" s="180" t="str">
        <f>IF(AM73="","",VLOOKUP(AM73,'（ユニット型）シフト記号表'!$C$5:$W$46,21,FALSE))</f>
        <v/>
      </c>
      <c r="AN74" s="181" t="str">
        <f>IF(AN73="","",VLOOKUP(AN73,'（ユニット型）シフト記号表'!$C$5:$W$46,21,FALSE))</f>
        <v/>
      </c>
      <c r="AO74" s="179" t="str">
        <f>IF(AO73="","",VLOOKUP(AO73,'（ユニット型）シフト記号表'!$C$5:$W$46,21,FALSE))</f>
        <v/>
      </c>
      <c r="AP74" s="180" t="str">
        <f>IF(AP73="","",VLOOKUP(AP73,'（ユニット型）シフト記号表'!$C$5:$W$46,21,FALSE))</f>
        <v/>
      </c>
      <c r="AQ74" s="180" t="str">
        <f>IF(AQ73="","",VLOOKUP(AQ73,'（ユニット型）シフト記号表'!$C$5:$W$46,21,FALSE))</f>
        <v/>
      </c>
      <c r="AR74" s="180" t="str">
        <f>IF(AR73="","",VLOOKUP(AR73,'（ユニット型）シフト記号表'!$C$5:$W$46,21,FALSE))</f>
        <v/>
      </c>
      <c r="AS74" s="180" t="str">
        <f>IF(AS73="","",VLOOKUP(AS73,'（ユニット型）シフト記号表'!$C$5:$W$46,21,FALSE))</f>
        <v/>
      </c>
      <c r="AT74" s="180" t="str">
        <f>IF(AT73="","",VLOOKUP(AT73,'（ユニット型）シフト記号表'!$C$5:$W$46,21,FALSE))</f>
        <v/>
      </c>
      <c r="AU74" s="181" t="str">
        <f>IF(AU73="","",VLOOKUP(AU73,'（ユニット型）シフト記号表'!$C$5:$W$46,21,FALSE))</f>
        <v/>
      </c>
      <c r="AV74" s="179" t="str">
        <f>IF(AV73="","",VLOOKUP(AV73,'（ユニット型）シフト記号表'!$C$5:$W$46,21,FALSE))</f>
        <v/>
      </c>
      <c r="AW74" s="180" t="str">
        <f>IF(AW73="","",VLOOKUP(AW73,'（ユニット型）シフト記号表'!$C$5:$W$46,21,FALSE))</f>
        <v/>
      </c>
      <c r="AX74" s="180" t="str">
        <f>IF(AX73="","",VLOOKUP(AX73,'（ユニット型）シフト記号表'!$C$5:$W$46,21,FALSE))</f>
        <v/>
      </c>
      <c r="AY74" s="180" t="str">
        <f>IF(AY73="","",VLOOKUP(AY73,'（ユニット型）シフト記号表'!$C$5:$W$46,21,FALSE))</f>
        <v/>
      </c>
      <c r="AZ74" s="180" t="str">
        <f>IF(AZ73="","",VLOOKUP(AZ73,'（ユニット型）シフト記号表'!$C$5:$W$46,21,FALSE))</f>
        <v/>
      </c>
      <c r="BA74" s="180" t="str">
        <f>IF(BA73="","",VLOOKUP(BA73,'（ユニット型）シフト記号表'!$C$5:$W$46,21,FALSE))</f>
        <v/>
      </c>
      <c r="BB74" s="181" t="str">
        <f>IF(BB73="","",VLOOKUP(BB73,'（ユニット型）シフト記号表'!$C$5:$W$46,21,FALSE))</f>
        <v/>
      </c>
      <c r="BC74" s="179" t="str">
        <f>IF(BC73="","",VLOOKUP(BC73,'（ユニット型）シフト記号表'!$C$5:$W$46,21,FALSE))</f>
        <v/>
      </c>
      <c r="BD74" s="180" t="str">
        <f>IF(BD73="","",VLOOKUP(BD73,'（ユニット型）シフト記号表'!$C$5:$W$46,21,FALSE))</f>
        <v/>
      </c>
      <c r="BE74" s="182" t="str">
        <f>IF(BE73="","",VLOOKUP(BE73,'（ユニット型）シフト記号表'!$C$5:$W$46,21,FALSE))</f>
        <v/>
      </c>
      <c r="BF74" s="252">
        <f>IF($BI$3="計画",SUM(AA74:BB74),IF($BI$3="実績",SUM(AA74:BE74),""))</f>
        <v>0</v>
      </c>
      <c r="BG74" s="253"/>
      <c r="BH74" s="254">
        <f>IF($BI$3="計画",BF74/4,IF($BI$3="実績",(BF74/($BI$7/7)),""))</f>
        <v>0</v>
      </c>
      <c r="BI74" s="255"/>
      <c r="BJ74" s="240"/>
      <c r="BK74" s="241"/>
      <c r="BL74" s="241"/>
      <c r="BM74" s="241"/>
      <c r="BN74" s="242"/>
    </row>
    <row r="75" spans="2:66" ht="20.25" customHeight="1" x14ac:dyDescent="0.4">
      <c r="B75" s="59"/>
      <c r="C75" s="411"/>
      <c r="D75" s="416"/>
      <c r="E75" s="414"/>
      <c r="F75" s="415"/>
      <c r="G75" s="256"/>
      <c r="H75" s="257"/>
      <c r="I75" s="265">
        <f>G74</f>
        <v>0</v>
      </c>
      <c r="J75" s="257"/>
      <c r="K75" s="265">
        <f>M74</f>
        <v>0</v>
      </c>
      <c r="L75" s="257"/>
      <c r="M75" s="258"/>
      <c r="N75" s="259"/>
      <c r="O75" s="260"/>
      <c r="P75" s="261"/>
      <c r="Q75" s="261"/>
      <c r="R75" s="262"/>
      <c r="S75" s="278"/>
      <c r="T75" s="244"/>
      <c r="U75" s="279"/>
      <c r="V75" s="159" t="s">
        <v>129</v>
      </c>
      <c r="W75" s="52"/>
      <c r="X75" s="52"/>
      <c r="Y75" s="53"/>
      <c r="Z75" s="69"/>
      <c r="AA75" s="183" t="str">
        <f>IF(AA73="","",VLOOKUP(AA73,'（ユニット型）シフト記号表'!$C$5:$Y$46,23,FALSE))</f>
        <v/>
      </c>
      <c r="AB75" s="184" t="str">
        <f>IF(AB73="","",VLOOKUP(AB73,'（ユニット型）シフト記号表'!$C$5:$Y$46,23,FALSE))</f>
        <v/>
      </c>
      <c r="AC75" s="184" t="str">
        <f>IF(AC73="","",VLOOKUP(AC73,'（ユニット型）シフト記号表'!$C$5:$Y$46,23,FALSE))</f>
        <v/>
      </c>
      <c r="AD75" s="184" t="str">
        <f>IF(AD73="","",VLOOKUP(AD73,'（ユニット型）シフト記号表'!$C$5:$Y$46,23,FALSE))</f>
        <v/>
      </c>
      <c r="AE75" s="184" t="str">
        <f>IF(AE73="","",VLOOKUP(AE73,'（ユニット型）シフト記号表'!$C$5:$Y$46,23,FALSE))</f>
        <v/>
      </c>
      <c r="AF75" s="184" t="str">
        <f>IF(AF73="","",VLOOKUP(AF73,'（ユニット型）シフト記号表'!$C$5:$Y$46,23,FALSE))</f>
        <v/>
      </c>
      <c r="AG75" s="185" t="str">
        <f>IF(AG73="","",VLOOKUP(AG73,'（ユニット型）シフト記号表'!$C$5:$Y$46,23,FALSE))</f>
        <v/>
      </c>
      <c r="AH75" s="183" t="str">
        <f>IF(AH73="","",VLOOKUP(AH73,'（ユニット型）シフト記号表'!$C$5:$Y$46,23,FALSE))</f>
        <v/>
      </c>
      <c r="AI75" s="184" t="str">
        <f>IF(AI73="","",VLOOKUP(AI73,'（ユニット型）シフト記号表'!$C$5:$Y$46,23,FALSE))</f>
        <v/>
      </c>
      <c r="AJ75" s="184" t="str">
        <f>IF(AJ73="","",VLOOKUP(AJ73,'（ユニット型）シフト記号表'!$C$5:$Y$46,23,FALSE))</f>
        <v/>
      </c>
      <c r="AK75" s="184" t="str">
        <f>IF(AK73="","",VLOOKUP(AK73,'（ユニット型）シフト記号表'!$C$5:$Y$46,23,FALSE))</f>
        <v/>
      </c>
      <c r="AL75" s="184" t="str">
        <f>IF(AL73="","",VLOOKUP(AL73,'（ユニット型）シフト記号表'!$C$5:$Y$46,23,FALSE))</f>
        <v/>
      </c>
      <c r="AM75" s="184" t="str">
        <f>IF(AM73="","",VLOOKUP(AM73,'（ユニット型）シフト記号表'!$C$5:$Y$46,23,FALSE))</f>
        <v/>
      </c>
      <c r="AN75" s="185" t="str">
        <f>IF(AN73="","",VLOOKUP(AN73,'（ユニット型）シフト記号表'!$C$5:$Y$46,23,FALSE))</f>
        <v/>
      </c>
      <c r="AO75" s="183" t="str">
        <f>IF(AO73="","",VLOOKUP(AO73,'（ユニット型）シフト記号表'!$C$5:$Y$46,23,FALSE))</f>
        <v/>
      </c>
      <c r="AP75" s="184" t="str">
        <f>IF(AP73="","",VLOOKUP(AP73,'（ユニット型）シフト記号表'!$C$5:$Y$46,23,FALSE))</f>
        <v/>
      </c>
      <c r="AQ75" s="184" t="str">
        <f>IF(AQ73="","",VLOOKUP(AQ73,'（ユニット型）シフト記号表'!$C$5:$Y$46,23,FALSE))</f>
        <v/>
      </c>
      <c r="AR75" s="184" t="str">
        <f>IF(AR73="","",VLOOKUP(AR73,'（ユニット型）シフト記号表'!$C$5:$Y$46,23,FALSE))</f>
        <v/>
      </c>
      <c r="AS75" s="184" t="str">
        <f>IF(AS73="","",VLOOKUP(AS73,'（ユニット型）シフト記号表'!$C$5:$Y$46,23,FALSE))</f>
        <v/>
      </c>
      <c r="AT75" s="184" t="str">
        <f>IF(AT73="","",VLOOKUP(AT73,'（ユニット型）シフト記号表'!$C$5:$Y$46,23,FALSE))</f>
        <v/>
      </c>
      <c r="AU75" s="185" t="str">
        <f>IF(AU73="","",VLOOKUP(AU73,'（ユニット型）シフト記号表'!$C$5:$Y$46,23,FALSE))</f>
        <v/>
      </c>
      <c r="AV75" s="183" t="str">
        <f>IF(AV73="","",VLOOKUP(AV73,'（ユニット型）シフト記号表'!$C$5:$Y$46,23,FALSE))</f>
        <v/>
      </c>
      <c r="AW75" s="184" t="str">
        <f>IF(AW73="","",VLOOKUP(AW73,'（ユニット型）シフト記号表'!$C$5:$Y$46,23,FALSE))</f>
        <v/>
      </c>
      <c r="AX75" s="184" t="str">
        <f>IF(AX73="","",VLOOKUP(AX73,'（ユニット型）シフト記号表'!$C$5:$Y$46,23,FALSE))</f>
        <v/>
      </c>
      <c r="AY75" s="184" t="str">
        <f>IF(AY73="","",VLOOKUP(AY73,'（ユニット型）シフト記号表'!$C$5:$Y$46,23,FALSE))</f>
        <v/>
      </c>
      <c r="AZ75" s="184" t="str">
        <f>IF(AZ73="","",VLOOKUP(AZ73,'（ユニット型）シフト記号表'!$C$5:$Y$46,23,FALSE))</f>
        <v/>
      </c>
      <c r="BA75" s="184" t="str">
        <f>IF(BA73="","",VLOOKUP(BA73,'（ユニット型）シフト記号表'!$C$5:$Y$46,23,FALSE))</f>
        <v/>
      </c>
      <c r="BB75" s="185" t="str">
        <f>IF(BB73="","",VLOOKUP(BB73,'（ユニット型）シフト記号表'!$C$5:$Y$46,23,FALSE))</f>
        <v/>
      </c>
      <c r="BC75" s="183" t="str">
        <f>IF(BC73="","",VLOOKUP(BC73,'（ユニット型）シフト記号表'!$C$5:$Y$46,23,FALSE))</f>
        <v/>
      </c>
      <c r="BD75" s="184" t="str">
        <f>IF(BD73="","",VLOOKUP(BD73,'（ユニット型）シフト記号表'!$C$5:$Y$46,23,FALSE))</f>
        <v/>
      </c>
      <c r="BE75" s="186" t="str">
        <f>IF(BE73="","",VLOOKUP(BE73,'（ユニット型）シフト記号表'!$C$5:$Y$46,23,FALSE))</f>
        <v/>
      </c>
      <c r="BF75" s="263">
        <f>IF($BI$3="計画",SUM(AA75:BB75),IF($BI$3="実績",SUM(AA75:BE75),""))</f>
        <v>0</v>
      </c>
      <c r="BG75" s="264"/>
      <c r="BH75" s="284">
        <f>IF($BI$3="計画",BF75/4,IF($BI$3="実績",(BF75/($BI$7/7)),""))</f>
        <v>0</v>
      </c>
      <c r="BI75" s="285"/>
      <c r="BJ75" s="243"/>
      <c r="BK75" s="244"/>
      <c r="BL75" s="244"/>
      <c r="BM75" s="244"/>
      <c r="BN75" s="245"/>
    </row>
    <row r="76" spans="2:66" ht="20.25" customHeight="1" x14ac:dyDescent="0.4">
      <c r="B76" s="60"/>
      <c r="C76" s="410"/>
      <c r="D76" s="413"/>
      <c r="E76" s="414"/>
      <c r="F76" s="415"/>
      <c r="G76" s="286"/>
      <c r="H76" s="287"/>
      <c r="I76" s="207"/>
      <c r="J76" s="208"/>
      <c r="K76" s="207"/>
      <c r="L76" s="208"/>
      <c r="M76" s="272"/>
      <c r="N76" s="273"/>
      <c r="O76" s="288"/>
      <c r="P76" s="289"/>
      <c r="Q76" s="289"/>
      <c r="R76" s="287"/>
      <c r="S76" s="274"/>
      <c r="T76" s="238"/>
      <c r="U76" s="275"/>
      <c r="V76" s="25" t="s">
        <v>18</v>
      </c>
      <c r="W76" s="31"/>
      <c r="X76" s="31"/>
      <c r="Y76" s="19"/>
      <c r="Z76" s="65"/>
      <c r="AA76" s="209"/>
      <c r="AB76" s="210"/>
      <c r="AC76" s="210"/>
      <c r="AD76" s="210"/>
      <c r="AE76" s="210"/>
      <c r="AF76" s="210"/>
      <c r="AG76" s="211"/>
      <c r="AH76" s="209"/>
      <c r="AI76" s="210"/>
      <c r="AJ76" s="210"/>
      <c r="AK76" s="210"/>
      <c r="AL76" s="210"/>
      <c r="AM76" s="210"/>
      <c r="AN76" s="211"/>
      <c r="AO76" s="209"/>
      <c r="AP76" s="210"/>
      <c r="AQ76" s="210"/>
      <c r="AR76" s="210"/>
      <c r="AS76" s="210"/>
      <c r="AT76" s="210"/>
      <c r="AU76" s="211"/>
      <c r="AV76" s="209"/>
      <c r="AW76" s="210"/>
      <c r="AX76" s="210"/>
      <c r="AY76" s="210"/>
      <c r="AZ76" s="210"/>
      <c r="BA76" s="210"/>
      <c r="BB76" s="211"/>
      <c r="BC76" s="209"/>
      <c r="BD76" s="213"/>
      <c r="BE76" s="214"/>
      <c r="BF76" s="280"/>
      <c r="BG76" s="281"/>
      <c r="BH76" s="282"/>
      <c r="BI76" s="283"/>
      <c r="BJ76" s="237"/>
      <c r="BK76" s="238"/>
      <c r="BL76" s="238"/>
      <c r="BM76" s="238"/>
      <c r="BN76" s="239"/>
    </row>
    <row r="77" spans="2:66" ht="20.25" customHeight="1" x14ac:dyDescent="0.4">
      <c r="B77" s="58">
        <f>B74+1</f>
        <v>20</v>
      </c>
      <c r="C77" s="411"/>
      <c r="D77" s="416"/>
      <c r="E77" s="414"/>
      <c r="F77" s="415"/>
      <c r="G77" s="246"/>
      <c r="H77" s="247"/>
      <c r="I77" s="205"/>
      <c r="J77" s="206"/>
      <c r="K77" s="205"/>
      <c r="L77" s="206"/>
      <c r="M77" s="248"/>
      <c r="N77" s="249"/>
      <c r="O77" s="250"/>
      <c r="P77" s="251"/>
      <c r="Q77" s="251"/>
      <c r="R77" s="247"/>
      <c r="S77" s="276"/>
      <c r="T77" s="241"/>
      <c r="U77" s="277"/>
      <c r="V77" s="27" t="s">
        <v>84</v>
      </c>
      <c r="W77" s="28"/>
      <c r="X77" s="28"/>
      <c r="Y77" s="23"/>
      <c r="Z77" s="63"/>
      <c r="AA77" s="179" t="str">
        <f>IF(AA76="","",VLOOKUP(AA76,'（ユニット型）シフト記号表'!$C$5:$W$46,21,FALSE))</f>
        <v/>
      </c>
      <c r="AB77" s="180" t="str">
        <f>IF(AB76="","",VLOOKUP(AB76,'（ユニット型）シフト記号表'!$C$5:$W$46,21,FALSE))</f>
        <v/>
      </c>
      <c r="AC77" s="180" t="str">
        <f>IF(AC76="","",VLOOKUP(AC76,'（ユニット型）シフト記号表'!$C$5:$W$46,21,FALSE))</f>
        <v/>
      </c>
      <c r="AD77" s="180" t="str">
        <f>IF(AD76="","",VLOOKUP(AD76,'（ユニット型）シフト記号表'!$C$5:$W$46,21,FALSE))</f>
        <v/>
      </c>
      <c r="AE77" s="180" t="str">
        <f>IF(AE76="","",VLOOKUP(AE76,'（ユニット型）シフト記号表'!$C$5:$W$46,21,FALSE))</f>
        <v/>
      </c>
      <c r="AF77" s="180" t="str">
        <f>IF(AF76="","",VLOOKUP(AF76,'（ユニット型）シフト記号表'!$C$5:$W$46,21,FALSE))</f>
        <v/>
      </c>
      <c r="AG77" s="181" t="str">
        <f>IF(AG76="","",VLOOKUP(AG76,'（ユニット型）シフト記号表'!$C$5:$W$46,21,FALSE))</f>
        <v/>
      </c>
      <c r="AH77" s="179" t="str">
        <f>IF(AH76="","",VLOOKUP(AH76,'（ユニット型）シフト記号表'!$C$5:$W$46,21,FALSE))</f>
        <v/>
      </c>
      <c r="AI77" s="180" t="str">
        <f>IF(AI76="","",VLOOKUP(AI76,'（ユニット型）シフト記号表'!$C$5:$W$46,21,FALSE))</f>
        <v/>
      </c>
      <c r="AJ77" s="180" t="str">
        <f>IF(AJ76="","",VLOOKUP(AJ76,'（ユニット型）シフト記号表'!$C$5:$W$46,21,FALSE))</f>
        <v/>
      </c>
      <c r="AK77" s="180" t="str">
        <f>IF(AK76="","",VLOOKUP(AK76,'（ユニット型）シフト記号表'!$C$5:$W$46,21,FALSE))</f>
        <v/>
      </c>
      <c r="AL77" s="180" t="str">
        <f>IF(AL76="","",VLOOKUP(AL76,'（ユニット型）シフト記号表'!$C$5:$W$46,21,FALSE))</f>
        <v/>
      </c>
      <c r="AM77" s="180" t="str">
        <f>IF(AM76="","",VLOOKUP(AM76,'（ユニット型）シフト記号表'!$C$5:$W$46,21,FALSE))</f>
        <v/>
      </c>
      <c r="AN77" s="181" t="str">
        <f>IF(AN76="","",VLOOKUP(AN76,'（ユニット型）シフト記号表'!$C$5:$W$46,21,FALSE))</f>
        <v/>
      </c>
      <c r="AO77" s="179" t="str">
        <f>IF(AO76="","",VLOOKUP(AO76,'（ユニット型）シフト記号表'!$C$5:$W$46,21,FALSE))</f>
        <v/>
      </c>
      <c r="AP77" s="180" t="str">
        <f>IF(AP76="","",VLOOKUP(AP76,'（ユニット型）シフト記号表'!$C$5:$W$46,21,FALSE))</f>
        <v/>
      </c>
      <c r="AQ77" s="180" t="str">
        <f>IF(AQ76="","",VLOOKUP(AQ76,'（ユニット型）シフト記号表'!$C$5:$W$46,21,FALSE))</f>
        <v/>
      </c>
      <c r="AR77" s="180" t="str">
        <f>IF(AR76="","",VLOOKUP(AR76,'（ユニット型）シフト記号表'!$C$5:$W$46,21,FALSE))</f>
        <v/>
      </c>
      <c r="AS77" s="180" t="str">
        <f>IF(AS76="","",VLOOKUP(AS76,'（ユニット型）シフト記号表'!$C$5:$W$46,21,FALSE))</f>
        <v/>
      </c>
      <c r="AT77" s="180" t="str">
        <f>IF(AT76="","",VLOOKUP(AT76,'（ユニット型）シフト記号表'!$C$5:$W$46,21,FALSE))</f>
        <v/>
      </c>
      <c r="AU77" s="181" t="str">
        <f>IF(AU76="","",VLOOKUP(AU76,'（ユニット型）シフト記号表'!$C$5:$W$46,21,FALSE))</f>
        <v/>
      </c>
      <c r="AV77" s="179" t="str">
        <f>IF(AV76="","",VLOOKUP(AV76,'（ユニット型）シフト記号表'!$C$5:$W$46,21,FALSE))</f>
        <v/>
      </c>
      <c r="AW77" s="180" t="str">
        <f>IF(AW76="","",VLOOKUP(AW76,'（ユニット型）シフト記号表'!$C$5:$W$46,21,FALSE))</f>
        <v/>
      </c>
      <c r="AX77" s="180" t="str">
        <f>IF(AX76="","",VLOOKUP(AX76,'（ユニット型）シフト記号表'!$C$5:$W$46,21,FALSE))</f>
        <v/>
      </c>
      <c r="AY77" s="180" t="str">
        <f>IF(AY76="","",VLOOKUP(AY76,'（ユニット型）シフト記号表'!$C$5:$W$46,21,FALSE))</f>
        <v/>
      </c>
      <c r="AZ77" s="180" t="str">
        <f>IF(AZ76="","",VLOOKUP(AZ76,'（ユニット型）シフト記号表'!$C$5:$W$46,21,FALSE))</f>
        <v/>
      </c>
      <c r="BA77" s="180" t="str">
        <f>IF(BA76="","",VLOOKUP(BA76,'（ユニット型）シフト記号表'!$C$5:$W$46,21,FALSE))</f>
        <v/>
      </c>
      <c r="BB77" s="181" t="str">
        <f>IF(BB76="","",VLOOKUP(BB76,'（ユニット型）シフト記号表'!$C$5:$W$46,21,FALSE))</f>
        <v/>
      </c>
      <c r="BC77" s="179" t="str">
        <f>IF(BC76="","",VLOOKUP(BC76,'（ユニット型）シフト記号表'!$C$5:$W$46,21,FALSE))</f>
        <v/>
      </c>
      <c r="BD77" s="180" t="str">
        <f>IF(BD76="","",VLOOKUP(BD76,'（ユニット型）シフト記号表'!$C$5:$W$46,21,FALSE))</f>
        <v/>
      </c>
      <c r="BE77" s="182" t="str">
        <f>IF(BE76="","",VLOOKUP(BE76,'（ユニット型）シフト記号表'!$C$5:$W$46,21,FALSE))</f>
        <v/>
      </c>
      <c r="BF77" s="252">
        <f>IF($BI$3="計画",SUM(AA77:BB77),IF($BI$3="実績",SUM(AA77:BE77),""))</f>
        <v>0</v>
      </c>
      <c r="BG77" s="253"/>
      <c r="BH77" s="254">
        <f>IF($BI$3="計画",BF77/4,IF($BI$3="実績",(BF77/($BI$7/7)),""))</f>
        <v>0</v>
      </c>
      <c r="BI77" s="255"/>
      <c r="BJ77" s="240"/>
      <c r="BK77" s="241"/>
      <c r="BL77" s="241"/>
      <c r="BM77" s="241"/>
      <c r="BN77" s="242"/>
    </row>
    <row r="78" spans="2:66" ht="20.25" customHeight="1" x14ac:dyDescent="0.4">
      <c r="B78" s="59"/>
      <c r="C78" s="411"/>
      <c r="D78" s="416"/>
      <c r="E78" s="414"/>
      <c r="F78" s="415"/>
      <c r="G78" s="256"/>
      <c r="H78" s="257"/>
      <c r="I78" s="265">
        <f>G77</f>
        <v>0</v>
      </c>
      <c r="J78" s="257"/>
      <c r="K78" s="265">
        <f>M77</f>
        <v>0</v>
      </c>
      <c r="L78" s="257"/>
      <c r="M78" s="258"/>
      <c r="N78" s="259"/>
      <c r="O78" s="260"/>
      <c r="P78" s="261"/>
      <c r="Q78" s="261"/>
      <c r="R78" s="262"/>
      <c r="S78" s="278"/>
      <c r="T78" s="244"/>
      <c r="U78" s="279"/>
      <c r="V78" s="159" t="s">
        <v>129</v>
      </c>
      <c r="W78" s="52"/>
      <c r="X78" s="52"/>
      <c r="Y78" s="53"/>
      <c r="Z78" s="69"/>
      <c r="AA78" s="183" t="str">
        <f>IF(AA76="","",VLOOKUP(AA76,'（ユニット型）シフト記号表'!$C$5:$Y$46,23,FALSE))</f>
        <v/>
      </c>
      <c r="AB78" s="184" t="str">
        <f>IF(AB76="","",VLOOKUP(AB76,'（ユニット型）シフト記号表'!$C$5:$Y$46,23,FALSE))</f>
        <v/>
      </c>
      <c r="AC78" s="184" t="str">
        <f>IF(AC76="","",VLOOKUP(AC76,'（ユニット型）シフト記号表'!$C$5:$Y$46,23,FALSE))</f>
        <v/>
      </c>
      <c r="AD78" s="184" t="str">
        <f>IF(AD76="","",VLOOKUP(AD76,'（ユニット型）シフト記号表'!$C$5:$Y$46,23,FALSE))</f>
        <v/>
      </c>
      <c r="AE78" s="184" t="str">
        <f>IF(AE76="","",VLOOKUP(AE76,'（ユニット型）シフト記号表'!$C$5:$Y$46,23,FALSE))</f>
        <v/>
      </c>
      <c r="AF78" s="184" t="str">
        <f>IF(AF76="","",VLOOKUP(AF76,'（ユニット型）シフト記号表'!$C$5:$Y$46,23,FALSE))</f>
        <v/>
      </c>
      <c r="AG78" s="185" t="str">
        <f>IF(AG76="","",VLOOKUP(AG76,'（ユニット型）シフト記号表'!$C$5:$Y$46,23,FALSE))</f>
        <v/>
      </c>
      <c r="AH78" s="183" t="str">
        <f>IF(AH76="","",VLOOKUP(AH76,'（ユニット型）シフト記号表'!$C$5:$Y$46,23,FALSE))</f>
        <v/>
      </c>
      <c r="AI78" s="184" t="str">
        <f>IF(AI76="","",VLOOKUP(AI76,'（ユニット型）シフト記号表'!$C$5:$Y$46,23,FALSE))</f>
        <v/>
      </c>
      <c r="AJ78" s="184" t="str">
        <f>IF(AJ76="","",VLOOKUP(AJ76,'（ユニット型）シフト記号表'!$C$5:$Y$46,23,FALSE))</f>
        <v/>
      </c>
      <c r="AK78" s="184" t="str">
        <f>IF(AK76="","",VLOOKUP(AK76,'（ユニット型）シフト記号表'!$C$5:$Y$46,23,FALSE))</f>
        <v/>
      </c>
      <c r="AL78" s="184" t="str">
        <f>IF(AL76="","",VLOOKUP(AL76,'（ユニット型）シフト記号表'!$C$5:$Y$46,23,FALSE))</f>
        <v/>
      </c>
      <c r="AM78" s="184" t="str">
        <f>IF(AM76="","",VLOOKUP(AM76,'（ユニット型）シフト記号表'!$C$5:$Y$46,23,FALSE))</f>
        <v/>
      </c>
      <c r="AN78" s="185" t="str">
        <f>IF(AN76="","",VLOOKUP(AN76,'（ユニット型）シフト記号表'!$C$5:$Y$46,23,FALSE))</f>
        <v/>
      </c>
      <c r="AO78" s="183" t="str">
        <f>IF(AO76="","",VLOOKUP(AO76,'（ユニット型）シフト記号表'!$C$5:$Y$46,23,FALSE))</f>
        <v/>
      </c>
      <c r="AP78" s="184" t="str">
        <f>IF(AP76="","",VLOOKUP(AP76,'（ユニット型）シフト記号表'!$C$5:$Y$46,23,FALSE))</f>
        <v/>
      </c>
      <c r="AQ78" s="184" t="str">
        <f>IF(AQ76="","",VLOOKUP(AQ76,'（ユニット型）シフト記号表'!$C$5:$Y$46,23,FALSE))</f>
        <v/>
      </c>
      <c r="AR78" s="184" t="str">
        <f>IF(AR76="","",VLOOKUP(AR76,'（ユニット型）シフト記号表'!$C$5:$Y$46,23,FALSE))</f>
        <v/>
      </c>
      <c r="AS78" s="184" t="str">
        <f>IF(AS76="","",VLOOKUP(AS76,'（ユニット型）シフト記号表'!$C$5:$Y$46,23,FALSE))</f>
        <v/>
      </c>
      <c r="AT78" s="184" t="str">
        <f>IF(AT76="","",VLOOKUP(AT76,'（ユニット型）シフト記号表'!$C$5:$Y$46,23,FALSE))</f>
        <v/>
      </c>
      <c r="AU78" s="185" t="str">
        <f>IF(AU76="","",VLOOKUP(AU76,'（ユニット型）シフト記号表'!$C$5:$Y$46,23,FALSE))</f>
        <v/>
      </c>
      <c r="AV78" s="183" t="str">
        <f>IF(AV76="","",VLOOKUP(AV76,'（ユニット型）シフト記号表'!$C$5:$Y$46,23,FALSE))</f>
        <v/>
      </c>
      <c r="AW78" s="184" t="str">
        <f>IF(AW76="","",VLOOKUP(AW76,'（ユニット型）シフト記号表'!$C$5:$Y$46,23,FALSE))</f>
        <v/>
      </c>
      <c r="AX78" s="184" t="str">
        <f>IF(AX76="","",VLOOKUP(AX76,'（ユニット型）シフト記号表'!$C$5:$Y$46,23,FALSE))</f>
        <v/>
      </c>
      <c r="AY78" s="184" t="str">
        <f>IF(AY76="","",VLOOKUP(AY76,'（ユニット型）シフト記号表'!$C$5:$Y$46,23,FALSE))</f>
        <v/>
      </c>
      <c r="AZ78" s="184" t="str">
        <f>IF(AZ76="","",VLOOKUP(AZ76,'（ユニット型）シフト記号表'!$C$5:$Y$46,23,FALSE))</f>
        <v/>
      </c>
      <c r="BA78" s="184" t="str">
        <f>IF(BA76="","",VLOOKUP(BA76,'（ユニット型）シフト記号表'!$C$5:$Y$46,23,FALSE))</f>
        <v/>
      </c>
      <c r="BB78" s="185" t="str">
        <f>IF(BB76="","",VLOOKUP(BB76,'（ユニット型）シフト記号表'!$C$5:$Y$46,23,FALSE))</f>
        <v/>
      </c>
      <c r="BC78" s="183" t="str">
        <f>IF(BC76="","",VLOOKUP(BC76,'（ユニット型）シフト記号表'!$C$5:$Y$46,23,FALSE))</f>
        <v/>
      </c>
      <c r="BD78" s="184" t="str">
        <f>IF(BD76="","",VLOOKUP(BD76,'（ユニット型）シフト記号表'!$C$5:$Y$46,23,FALSE))</f>
        <v/>
      </c>
      <c r="BE78" s="186" t="str">
        <f>IF(BE76="","",VLOOKUP(BE76,'（ユニット型）シフト記号表'!$C$5:$Y$46,23,FALSE))</f>
        <v/>
      </c>
      <c r="BF78" s="263">
        <f>IF($BI$3="計画",SUM(AA78:BB78),IF($BI$3="実績",SUM(AA78:BE78),""))</f>
        <v>0</v>
      </c>
      <c r="BG78" s="264"/>
      <c r="BH78" s="284">
        <f>IF($BI$3="計画",BF78/4,IF($BI$3="実績",(BF78/($BI$7/7)),""))</f>
        <v>0</v>
      </c>
      <c r="BI78" s="285"/>
      <c r="BJ78" s="243"/>
      <c r="BK78" s="244"/>
      <c r="BL78" s="244"/>
      <c r="BM78" s="244"/>
      <c r="BN78" s="245"/>
    </row>
    <row r="79" spans="2:66" ht="20.25" customHeight="1" x14ac:dyDescent="0.4">
      <c r="B79" s="60"/>
      <c r="C79" s="410"/>
      <c r="D79" s="413"/>
      <c r="E79" s="414"/>
      <c r="F79" s="415"/>
      <c r="G79" s="246"/>
      <c r="H79" s="247"/>
      <c r="I79" s="205"/>
      <c r="J79" s="206"/>
      <c r="K79" s="205"/>
      <c r="L79" s="206"/>
      <c r="M79" s="272"/>
      <c r="N79" s="273"/>
      <c r="O79" s="250"/>
      <c r="P79" s="251"/>
      <c r="Q79" s="251"/>
      <c r="R79" s="247"/>
      <c r="S79" s="274"/>
      <c r="T79" s="238"/>
      <c r="U79" s="275"/>
      <c r="V79" s="25" t="s">
        <v>18</v>
      </c>
      <c r="W79" s="32"/>
      <c r="X79" s="32"/>
      <c r="Y79" s="20"/>
      <c r="Z79" s="68"/>
      <c r="AA79" s="209"/>
      <c r="AB79" s="210"/>
      <c r="AC79" s="210"/>
      <c r="AD79" s="210"/>
      <c r="AE79" s="210"/>
      <c r="AF79" s="210"/>
      <c r="AG79" s="211"/>
      <c r="AH79" s="209"/>
      <c r="AI79" s="210"/>
      <c r="AJ79" s="210"/>
      <c r="AK79" s="210"/>
      <c r="AL79" s="210"/>
      <c r="AM79" s="210"/>
      <c r="AN79" s="211"/>
      <c r="AO79" s="209"/>
      <c r="AP79" s="210"/>
      <c r="AQ79" s="210"/>
      <c r="AR79" s="210"/>
      <c r="AS79" s="210"/>
      <c r="AT79" s="210"/>
      <c r="AU79" s="211"/>
      <c r="AV79" s="209"/>
      <c r="AW79" s="210"/>
      <c r="AX79" s="210"/>
      <c r="AY79" s="210"/>
      <c r="AZ79" s="210"/>
      <c r="BA79" s="210"/>
      <c r="BB79" s="211"/>
      <c r="BC79" s="209"/>
      <c r="BD79" s="213"/>
      <c r="BE79" s="214"/>
      <c r="BF79" s="280"/>
      <c r="BG79" s="281"/>
      <c r="BH79" s="282"/>
      <c r="BI79" s="283"/>
      <c r="BJ79" s="237"/>
      <c r="BK79" s="238"/>
      <c r="BL79" s="238"/>
      <c r="BM79" s="238"/>
      <c r="BN79" s="239"/>
    </row>
    <row r="80" spans="2:66" ht="20.25" customHeight="1" x14ac:dyDescent="0.4">
      <c r="B80" s="58">
        <f>B77+1</f>
        <v>21</v>
      </c>
      <c r="C80" s="411"/>
      <c r="D80" s="416"/>
      <c r="E80" s="414"/>
      <c r="F80" s="415"/>
      <c r="G80" s="246"/>
      <c r="H80" s="247"/>
      <c r="I80" s="205"/>
      <c r="J80" s="206"/>
      <c r="K80" s="205"/>
      <c r="L80" s="206"/>
      <c r="M80" s="248"/>
      <c r="N80" s="249"/>
      <c r="O80" s="250"/>
      <c r="P80" s="251"/>
      <c r="Q80" s="251"/>
      <c r="R80" s="247"/>
      <c r="S80" s="276"/>
      <c r="T80" s="241"/>
      <c r="U80" s="277"/>
      <c r="V80" s="27" t="s">
        <v>84</v>
      </c>
      <c r="W80" s="28"/>
      <c r="X80" s="28"/>
      <c r="Y80" s="23"/>
      <c r="Z80" s="63"/>
      <c r="AA80" s="179" t="str">
        <f>IF(AA79="","",VLOOKUP(AA79,'（ユニット型）シフト記号表'!$C$5:$W$46,21,FALSE))</f>
        <v/>
      </c>
      <c r="AB80" s="180" t="str">
        <f>IF(AB79="","",VLOOKUP(AB79,'（ユニット型）シフト記号表'!$C$5:$W$46,21,FALSE))</f>
        <v/>
      </c>
      <c r="AC80" s="180" t="str">
        <f>IF(AC79="","",VLOOKUP(AC79,'（ユニット型）シフト記号表'!$C$5:$W$46,21,FALSE))</f>
        <v/>
      </c>
      <c r="AD80" s="180" t="str">
        <f>IF(AD79="","",VLOOKUP(AD79,'（ユニット型）シフト記号表'!$C$5:$W$46,21,FALSE))</f>
        <v/>
      </c>
      <c r="AE80" s="180" t="str">
        <f>IF(AE79="","",VLOOKUP(AE79,'（ユニット型）シフト記号表'!$C$5:$W$46,21,FALSE))</f>
        <v/>
      </c>
      <c r="AF80" s="180" t="str">
        <f>IF(AF79="","",VLOOKUP(AF79,'（ユニット型）シフト記号表'!$C$5:$W$46,21,FALSE))</f>
        <v/>
      </c>
      <c r="AG80" s="181" t="str">
        <f>IF(AG79="","",VLOOKUP(AG79,'（ユニット型）シフト記号表'!$C$5:$W$46,21,FALSE))</f>
        <v/>
      </c>
      <c r="AH80" s="179" t="str">
        <f>IF(AH79="","",VLOOKUP(AH79,'（ユニット型）シフト記号表'!$C$5:$W$46,21,FALSE))</f>
        <v/>
      </c>
      <c r="AI80" s="180" t="str">
        <f>IF(AI79="","",VLOOKUP(AI79,'（ユニット型）シフト記号表'!$C$5:$W$46,21,FALSE))</f>
        <v/>
      </c>
      <c r="AJ80" s="180" t="str">
        <f>IF(AJ79="","",VLOOKUP(AJ79,'（ユニット型）シフト記号表'!$C$5:$W$46,21,FALSE))</f>
        <v/>
      </c>
      <c r="AK80" s="180" t="str">
        <f>IF(AK79="","",VLOOKUP(AK79,'（ユニット型）シフト記号表'!$C$5:$W$46,21,FALSE))</f>
        <v/>
      </c>
      <c r="AL80" s="180" t="str">
        <f>IF(AL79="","",VLOOKUP(AL79,'（ユニット型）シフト記号表'!$C$5:$W$46,21,FALSE))</f>
        <v/>
      </c>
      <c r="AM80" s="180" t="str">
        <f>IF(AM79="","",VLOOKUP(AM79,'（ユニット型）シフト記号表'!$C$5:$W$46,21,FALSE))</f>
        <v/>
      </c>
      <c r="AN80" s="181" t="str">
        <f>IF(AN79="","",VLOOKUP(AN79,'（ユニット型）シフト記号表'!$C$5:$W$46,21,FALSE))</f>
        <v/>
      </c>
      <c r="AO80" s="179" t="str">
        <f>IF(AO79="","",VLOOKUP(AO79,'（ユニット型）シフト記号表'!$C$5:$W$46,21,FALSE))</f>
        <v/>
      </c>
      <c r="AP80" s="180" t="str">
        <f>IF(AP79="","",VLOOKUP(AP79,'（ユニット型）シフト記号表'!$C$5:$W$46,21,FALSE))</f>
        <v/>
      </c>
      <c r="AQ80" s="180" t="str">
        <f>IF(AQ79="","",VLOOKUP(AQ79,'（ユニット型）シフト記号表'!$C$5:$W$46,21,FALSE))</f>
        <v/>
      </c>
      <c r="AR80" s="180" t="str">
        <f>IF(AR79="","",VLOOKUP(AR79,'（ユニット型）シフト記号表'!$C$5:$W$46,21,FALSE))</f>
        <v/>
      </c>
      <c r="AS80" s="180" t="str">
        <f>IF(AS79="","",VLOOKUP(AS79,'（ユニット型）シフト記号表'!$C$5:$W$46,21,FALSE))</f>
        <v/>
      </c>
      <c r="AT80" s="180" t="str">
        <f>IF(AT79="","",VLOOKUP(AT79,'（ユニット型）シフト記号表'!$C$5:$W$46,21,FALSE))</f>
        <v/>
      </c>
      <c r="AU80" s="181" t="str">
        <f>IF(AU79="","",VLOOKUP(AU79,'（ユニット型）シフト記号表'!$C$5:$W$46,21,FALSE))</f>
        <v/>
      </c>
      <c r="AV80" s="179" t="str">
        <f>IF(AV79="","",VLOOKUP(AV79,'（ユニット型）シフト記号表'!$C$5:$W$46,21,FALSE))</f>
        <v/>
      </c>
      <c r="AW80" s="180" t="str">
        <f>IF(AW79="","",VLOOKUP(AW79,'（ユニット型）シフト記号表'!$C$5:$W$46,21,FALSE))</f>
        <v/>
      </c>
      <c r="AX80" s="180" t="str">
        <f>IF(AX79="","",VLOOKUP(AX79,'（ユニット型）シフト記号表'!$C$5:$W$46,21,FALSE))</f>
        <v/>
      </c>
      <c r="AY80" s="180" t="str">
        <f>IF(AY79="","",VLOOKUP(AY79,'（ユニット型）シフト記号表'!$C$5:$W$46,21,FALSE))</f>
        <v/>
      </c>
      <c r="AZ80" s="180" t="str">
        <f>IF(AZ79="","",VLOOKUP(AZ79,'（ユニット型）シフト記号表'!$C$5:$W$46,21,FALSE))</f>
        <v/>
      </c>
      <c r="BA80" s="180" t="str">
        <f>IF(BA79="","",VLOOKUP(BA79,'（ユニット型）シフト記号表'!$C$5:$W$46,21,FALSE))</f>
        <v/>
      </c>
      <c r="BB80" s="181" t="str">
        <f>IF(BB79="","",VLOOKUP(BB79,'（ユニット型）シフト記号表'!$C$5:$W$46,21,FALSE))</f>
        <v/>
      </c>
      <c r="BC80" s="179" t="str">
        <f>IF(BC79="","",VLOOKUP(BC79,'（ユニット型）シフト記号表'!$C$5:$W$46,21,FALSE))</f>
        <v/>
      </c>
      <c r="BD80" s="180" t="str">
        <f>IF(BD79="","",VLOOKUP(BD79,'（ユニット型）シフト記号表'!$C$5:$W$46,21,FALSE))</f>
        <v/>
      </c>
      <c r="BE80" s="182" t="str">
        <f>IF(BE79="","",VLOOKUP(BE79,'（ユニット型）シフト記号表'!$C$5:$W$46,21,FALSE))</f>
        <v/>
      </c>
      <c r="BF80" s="252">
        <f>IF($BI$3="計画",SUM(AA80:BB80),IF($BI$3="実績",SUM(AA80:BE80),""))</f>
        <v>0</v>
      </c>
      <c r="BG80" s="253"/>
      <c r="BH80" s="254">
        <f>IF($BI$3="計画",BF80/4,IF($BI$3="実績",(BF80/($BI$7/7)),""))</f>
        <v>0</v>
      </c>
      <c r="BI80" s="255"/>
      <c r="BJ80" s="240"/>
      <c r="BK80" s="241"/>
      <c r="BL80" s="241"/>
      <c r="BM80" s="241"/>
      <c r="BN80" s="242"/>
    </row>
    <row r="81" spans="2:66" ht="20.25" customHeight="1" x14ac:dyDescent="0.4">
      <c r="B81" s="59"/>
      <c r="C81" s="411"/>
      <c r="D81" s="416"/>
      <c r="E81" s="414"/>
      <c r="F81" s="415"/>
      <c r="G81" s="256"/>
      <c r="H81" s="257"/>
      <c r="I81" s="265">
        <f>G80</f>
        <v>0</v>
      </c>
      <c r="J81" s="257"/>
      <c r="K81" s="265">
        <f>M80</f>
        <v>0</v>
      </c>
      <c r="L81" s="257"/>
      <c r="M81" s="258"/>
      <c r="N81" s="259"/>
      <c r="O81" s="260"/>
      <c r="P81" s="261"/>
      <c r="Q81" s="261"/>
      <c r="R81" s="262"/>
      <c r="S81" s="278"/>
      <c r="T81" s="244"/>
      <c r="U81" s="279"/>
      <c r="V81" s="29" t="s">
        <v>129</v>
      </c>
      <c r="W81" s="52"/>
      <c r="X81" s="52"/>
      <c r="Y81" s="53"/>
      <c r="Z81" s="69"/>
      <c r="AA81" s="183" t="str">
        <f>IF(AA79="","",VLOOKUP(AA79,'（ユニット型）シフト記号表'!$C$5:$Y$46,23,FALSE))</f>
        <v/>
      </c>
      <c r="AB81" s="184" t="str">
        <f>IF(AB79="","",VLOOKUP(AB79,'（ユニット型）シフト記号表'!$C$5:$Y$46,23,FALSE))</f>
        <v/>
      </c>
      <c r="AC81" s="184" t="str">
        <f>IF(AC79="","",VLOOKUP(AC79,'（ユニット型）シフト記号表'!$C$5:$Y$46,23,FALSE))</f>
        <v/>
      </c>
      <c r="AD81" s="184" t="str">
        <f>IF(AD79="","",VLOOKUP(AD79,'（ユニット型）シフト記号表'!$C$5:$Y$46,23,FALSE))</f>
        <v/>
      </c>
      <c r="AE81" s="184" t="str">
        <f>IF(AE79="","",VLOOKUP(AE79,'（ユニット型）シフト記号表'!$C$5:$Y$46,23,FALSE))</f>
        <v/>
      </c>
      <c r="AF81" s="184" t="str">
        <f>IF(AF79="","",VLOOKUP(AF79,'（ユニット型）シフト記号表'!$C$5:$Y$46,23,FALSE))</f>
        <v/>
      </c>
      <c r="AG81" s="185" t="str">
        <f>IF(AG79="","",VLOOKUP(AG79,'（ユニット型）シフト記号表'!$C$5:$Y$46,23,FALSE))</f>
        <v/>
      </c>
      <c r="AH81" s="183" t="str">
        <f>IF(AH79="","",VLOOKUP(AH79,'（ユニット型）シフト記号表'!$C$5:$Y$46,23,FALSE))</f>
        <v/>
      </c>
      <c r="AI81" s="184" t="str">
        <f>IF(AI79="","",VLOOKUP(AI79,'（ユニット型）シフト記号表'!$C$5:$Y$46,23,FALSE))</f>
        <v/>
      </c>
      <c r="AJ81" s="184" t="str">
        <f>IF(AJ79="","",VLOOKUP(AJ79,'（ユニット型）シフト記号表'!$C$5:$Y$46,23,FALSE))</f>
        <v/>
      </c>
      <c r="AK81" s="184" t="str">
        <f>IF(AK79="","",VLOOKUP(AK79,'（ユニット型）シフト記号表'!$C$5:$Y$46,23,FALSE))</f>
        <v/>
      </c>
      <c r="AL81" s="184" t="str">
        <f>IF(AL79="","",VLOOKUP(AL79,'（ユニット型）シフト記号表'!$C$5:$Y$46,23,FALSE))</f>
        <v/>
      </c>
      <c r="AM81" s="184" t="str">
        <f>IF(AM79="","",VLOOKUP(AM79,'（ユニット型）シフト記号表'!$C$5:$Y$46,23,FALSE))</f>
        <v/>
      </c>
      <c r="AN81" s="185" t="str">
        <f>IF(AN79="","",VLOOKUP(AN79,'（ユニット型）シフト記号表'!$C$5:$Y$46,23,FALSE))</f>
        <v/>
      </c>
      <c r="AO81" s="183" t="str">
        <f>IF(AO79="","",VLOOKUP(AO79,'（ユニット型）シフト記号表'!$C$5:$Y$46,23,FALSE))</f>
        <v/>
      </c>
      <c r="AP81" s="184" t="str">
        <f>IF(AP79="","",VLOOKUP(AP79,'（ユニット型）シフト記号表'!$C$5:$Y$46,23,FALSE))</f>
        <v/>
      </c>
      <c r="AQ81" s="184" t="str">
        <f>IF(AQ79="","",VLOOKUP(AQ79,'（ユニット型）シフト記号表'!$C$5:$Y$46,23,FALSE))</f>
        <v/>
      </c>
      <c r="AR81" s="184" t="str">
        <f>IF(AR79="","",VLOOKUP(AR79,'（ユニット型）シフト記号表'!$C$5:$Y$46,23,FALSE))</f>
        <v/>
      </c>
      <c r="AS81" s="184" t="str">
        <f>IF(AS79="","",VLOOKUP(AS79,'（ユニット型）シフト記号表'!$C$5:$Y$46,23,FALSE))</f>
        <v/>
      </c>
      <c r="AT81" s="184" t="str">
        <f>IF(AT79="","",VLOOKUP(AT79,'（ユニット型）シフト記号表'!$C$5:$Y$46,23,FALSE))</f>
        <v/>
      </c>
      <c r="AU81" s="185" t="str">
        <f>IF(AU79="","",VLOOKUP(AU79,'（ユニット型）シフト記号表'!$C$5:$Y$46,23,FALSE))</f>
        <v/>
      </c>
      <c r="AV81" s="183" t="str">
        <f>IF(AV79="","",VLOOKUP(AV79,'（ユニット型）シフト記号表'!$C$5:$Y$46,23,FALSE))</f>
        <v/>
      </c>
      <c r="AW81" s="184" t="str">
        <f>IF(AW79="","",VLOOKUP(AW79,'（ユニット型）シフト記号表'!$C$5:$Y$46,23,FALSE))</f>
        <v/>
      </c>
      <c r="AX81" s="184" t="str">
        <f>IF(AX79="","",VLOOKUP(AX79,'（ユニット型）シフト記号表'!$C$5:$Y$46,23,FALSE))</f>
        <v/>
      </c>
      <c r="AY81" s="184" t="str">
        <f>IF(AY79="","",VLOOKUP(AY79,'（ユニット型）シフト記号表'!$C$5:$Y$46,23,FALSE))</f>
        <v/>
      </c>
      <c r="AZ81" s="184" t="str">
        <f>IF(AZ79="","",VLOOKUP(AZ79,'（ユニット型）シフト記号表'!$C$5:$Y$46,23,FALSE))</f>
        <v/>
      </c>
      <c r="BA81" s="184" t="str">
        <f>IF(BA79="","",VLOOKUP(BA79,'（ユニット型）シフト記号表'!$C$5:$Y$46,23,FALSE))</f>
        <v/>
      </c>
      <c r="BB81" s="185" t="str">
        <f>IF(BB79="","",VLOOKUP(BB79,'（ユニット型）シフト記号表'!$C$5:$Y$46,23,FALSE))</f>
        <v/>
      </c>
      <c r="BC81" s="183" t="str">
        <f>IF(BC79="","",VLOOKUP(BC79,'（ユニット型）シフト記号表'!$C$5:$Y$46,23,FALSE))</f>
        <v/>
      </c>
      <c r="BD81" s="184" t="str">
        <f>IF(BD79="","",VLOOKUP(BD79,'（ユニット型）シフト記号表'!$C$5:$Y$46,23,FALSE))</f>
        <v/>
      </c>
      <c r="BE81" s="186" t="str">
        <f>IF(BE79="","",VLOOKUP(BE79,'（ユニット型）シフト記号表'!$C$5:$Y$46,23,FALSE))</f>
        <v/>
      </c>
      <c r="BF81" s="263">
        <f>IF($BI$3="計画",SUM(AA81:BB81),IF($BI$3="実績",SUM(AA81:BE81),""))</f>
        <v>0</v>
      </c>
      <c r="BG81" s="264"/>
      <c r="BH81" s="284">
        <f>IF($BI$3="計画",BF81/4,IF($BI$3="実績",(BF81/($BI$7/7)),""))</f>
        <v>0</v>
      </c>
      <c r="BI81" s="285"/>
      <c r="BJ81" s="243"/>
      <c r="BK81" s="244"/>
      <c r="BL81" s="244"/>
      <c r="BM81" s="244"/>
      <c r="BN81" s="245"/>
    </row>
    <row r="82" spans="2:66" ht="20.25" customHeight="1" x14ac:dyDescent="0.4">
      <c r="B82" s="60"/>
      <c r="C82" s="410"/>
      <c r="D82" s="413"/>
      <c r="E82" s="414"/>
      <c r="F82" s="415"/>
      <c r="G82" s="246"/>
      <c r="H82" s="247"/>
      <c r="I82" s="205"/>
      <c r="J82" s="206"/>
      <c r="K82" s="205"/>
      <c r="L82" s="206"/>
      <c r="M82" s="272"/>
      <c r="N82" s="273"/>
      <c r="O82" s="250"/>
      <c r="P82" s="251"/>
      <c r="Q82" s="251"/>
      <c r="R82" s="247"/>
      <c r="S82" s="274"/>
      <c r="T82" s="238"/>
      <c r="U82" s="275"/>
      <c r="V82" s="25" t="s">
        <v>18</v>
      </c>
      <c r="W82" s="32"/>
      <c r="X82" s="32"/>
      <c r="Y82" s="20"/>
      <c r="Z82" s="68"/>
      <c r="AA82" s="209"/>
      <c r="AB82" s="210"/>
      <c r="AC82" s="210"/>
      <c r="AD82" s="210"/>
      <c r="AE82" s="210"/>
      <c r="AF82" s="210"/>
      <c r="AG82" s="211"/>
      <c r="AH82" s="209"/>
      <c r="AI82" s="210"/>
      <c r="AJ82" s="210"/>
      <c r="AK82" s="210"/>
      <c r="AL82" s="210"/>
      <c r="AM82" s="210"/>
      <c r="AN82" s="211"/>
      <c r="AO82" s="209"/>
      <c r="AP82" s="210"/>
      <c r="AQ82" s="210"/>
      <c r="AR82" s="210"/>
      <c r="AS82" s="210"/>
      <c r="AT82" s="210"/>
      <c r="AU82" s="211"/>
      <c r="AV82" s="209"/>
      <c r="AW82" s="210"/>
      <c r="AX82" s="210"/>
      <c r="AY82" s="210"/>
      <c r="AZ82" s="210"/>
      <c r="BA82" s="210"/>
      <c r="BB82" s="211"/>
      <c r="BC82" s="209"/>
      <c r="BD82" s="213"/>
      <c r="BE82" s="214"/>
      <c r="BF82" s="280"/>
      <c r="BG82" s="281"/>
      <c r="BH82" s="282"/>
      <c r="BI82" s="283"/>
      <c r="BJ82" s="237"/>
      <c r="BK82" s="238"/>
      <c r="BL82" s="238"/>
      <c r="BM82" s="238"/>
      <c r="BN82" s="239"/>
    </row>
    <row r="83" spans="2:66" ht="20.25" customHeight="1" x14ac:dyDescent="0.4">
      <c r="B83" s="58">
        <f>B80+1</f>
        <v>22</v>
      </c>
      <c r="C83" s="411"/>
      <c r="D83" s="416"/>
      <c r="E83" s="414"/>
      <c r="F83" s="415"/>
      <c r="G83" s="246"/>
      <c r="H83" s="247"/>
      <c r="I83" s="205"/>
      <c r="J83" s="206"/>
      <c r="K83" s="205"/>
      <c r="L83" s="206"/>
      <c r="M83" s="248"/>
      <c r="N83" s="249"/>
      <c r="O83" s="250"/>
      <c r="P83" s="251"/>
      <c r="Q83" s="251"/>
      <c r="R83" s="247"/>
      <c r="S83" s="276"/>
      <c r="T83" s="241"/>
      <c r="U83" s="277"/>
      <c r="V83" s="27" t="s">
        <v>84</v>
      </c>
      <c r="W83" s="28"/>
      <c r="X83" s="28"/>
      <c r="Y83" s="23"/>
      <c r="Z83" s="63"/>
      <c r="AA83" s="179" t="str">
        <f>IF(AA82="","",VLOOKUP(AA82,'（ユニット型）シフト記号表'!$C$5:$W$46,21,FALSE))</f>
        <v/>
      </c>
      <c r="AB83" s="180" t="str">
        <f>IF(AB82="","",VLOOKUP(AB82,'（ユニット型）シフト記号表'!$C$5:$W$46,21,FALSE))</f>
        <v/>
      </c>
      <c r="AC83" s="180" t="str">
        <f>IF(AC82="","",VLOOKUP(AC82,'（ユニット型）シフト記号表'!$C$5:$W$46,21,FALSE))</f>
        <v/>
      </c>
      <c r="AD83" s="180" t="str">
        <f>IF(AD82="","",VLOOKUP(AD82,'（ユニット型）シフト記号表'!$C$5:$W$46,21,FALSE))</f>
        <v/>
      </c>
      <c r="AE83" s="180" t="str">
        <f>IF(AE82="","",VLOOKUP(AE82,'（ユニット型）シフト記号表'!$C$5:$W$46,21,FALSE))</f>
        <v/>
      </c>
      <c r="AF83" s="180" t="str">
        <f>IF(AF82="","",VLOOKUP(AF82,'（ユニット型）シフト記号表'!$C$5:$W$46,21,FALSE))</f>
        <v/>
      </c>
      <c r="AG83" s="181" t="str">
        <f>IF(AG82="","",VLOOKUP(AG82,'（ユニット型）シフト記号表'!$C$5:$W$46,21,FALSE))</f>
        <v/>
      </c>
      <c r="AH83" s="179" t="str">
        <f>IF(AH82="","",VLOOKUP(AH82,'（ユニット型）シフト記号表'!$C$5:$W$46,21,FALSE))</f>
        <v/>
      </c>
      <c r="AI83" s="180" t="str">
        <f>IF(AI82="","",VLOOKUP(AI82,'（ユニット型）シフト記号表'!$C$5:$W$46,21,FALSE))</f>
        <v/>
      </c>
      <c r="AJ83" s="180" t="str">
        <f>IF(AJ82="","",VLOOKUP(AJ82,'（ユニット型）シフト記号表'!$C$5:$W$46,21,FALSE))</f>
        <v/>
      </c>
      <c r="AK83" s="180" t="str">
        <f>IF(AK82="","",VLOOKUP(AK82,'（ユニット型）シフト記号表'!$C$5:$W$46,21,FALSE))</f>
        <v/>
      </c>
      <c r="AL83" s="180" t="str">
        <f>IF(AL82="","",VLOOKUP(AL82,'（ユニット型）シフト記号表'!$C$5:$W$46,21,FALSE))</f>
        <v/>
      </c>
      <c r="AM83" s="180" t="str">
        <f>IF(AM82="","",VLOOKUP(AM82,'（ユニット型）シフト記号表'!$C$5:$W$46,21,FALSE))</f>
        <v/>
      </c>
      <c r="AN83" s="181" t="str">
        <f>IF(AN82="","",VLOOKUP(AN82,'（ユニット型）シフト記号表'!$C$5:$W$46,21,FALSE))</f>
        <v/>
      </c>
      <c r="AO83" s="179" t="str">
        <f>IF(AO82="","",VLOOKUP(AO82,'（ユニット型）シフト記号表'!$C$5:$W$46,21,FALSE))</f>
        <v/>
      </c>
      <c r="AP83" s="180" t="str">
        <f>IF(AP82="","",VLOOKUP(AP82,'（ユニット型）シフト記号表'!$C$5:$W$46,21,FALSE))</f>
        <v/>
      </c>
      <c r="AQ83" s="180" t="str">
        <f>IF(AQ82="","",VLOOKUP(AQ82,'（ユニット型）シフト記号表'!$C$5:$W$46,21,FALSE))</f>
        <v/>
      </c>
      <c r="AR83" s="180" t="str">
        <f>IF(AR82="","",VLOOKUP(AR82,'（ユニット型）シフト記号表'!$C$5:$W$46,21,FALSE))</f>
        <v/>
      </c>
      <c r="AS83" s="180" t="str">
        <f>IF(AS82="","",VLOOKUP(AS82,'（ユニット型）シフト記号表'!$C$5:$W$46,21,FALSE))</f>
        <v/>
      </c>
      <c r="AT83" s="180" t="str">
        <f>IF(AT82="","",VLOOKUP(AT82,'（ユニット型）シフト記号表'!$C$5:$W$46,21,FALSE))</f>
        <v/>
      </c>
      <c r="AU83" s="181" t="str">
        <f>IF(AU82="","",VLOOKUP(AU82,'（ユニット型）シフト記号表'!$C$5:$W$46,21,FALSE))</f>
        <v/>
      </c>
      <c r="AV83" s="179" t="str">
        <f>IF(AV82="","",VLOOKUP(AV82,'（ユニット型）シフト記号表'!$C$5:$W$46,21,FALSE))</f>
        <v/>
      </c>
      <c r="AW83" s="180" t="str">
        <f>IF(AW82="","",VLOOKUP(AW82,'（ユニット型）シフト記号表'!$C$5:$W$46,21,FALSE))</f>
        <v/>
      </c>
      <c r="AX83" s="180" t="str">
        <f>IF(AX82="","",VLOOKUP(AX82,'（ユニット型）シフト記号表'!$C$5:$W$46,21,FALSE))</f>
        <v/>
      </c>
      <c r="AY83" s="180" t="str">
        <f>IF(AY82="","",VLOOKUP(AY82,'（ユニット型）シフト記号表'!$C$5:$W$46,21,FALSE))</f>
        <v/>
      </c>
      <c r="AZ83" s="180" t="str">
        <f>IF(AZ82="","",VLOOKUP(AZ82,'（ユニット型）シフト記号表'!$C$5:$W$46,21,FALSE))</f>
        <v/>
      </c>
      <c r="BA83" s="180" t="str">
        <f>IF(BA82="","",VLOOKUP(BA82,'（ユニット型）シフト記号表'!$C$5:$W$46,21,FALSE))</f>
        <v/>
      </c>
      <c r="BB83" s="181" t="str">
        <f>IF(BB82="","",VLOOKUP(BB82,'（ユニット型）シフト記号表'!$C$5:$W$46,21,FALSE))</f>
        <v/>
      </c>
      <c r="BC83" s="179" t="str">
        <f>IF(BC82="","",VLOOKUP(BC82,'（ユニット型）シフト記号表'!$C$5:$W$46,21,FALSE))</f>
        <v/>
      </c>
      <c r="BD83" s="180" t="str">
        <f>IF(BD82="","",VLOOKUP(BD82,'（ユニット型）シフト記号表'!$C$5:$W$46,21,FALSE))</f>
        <v/>
      </c>
      <c r="BE83" s="182" t="str">
        <f>IF(BE82="","",VLOOKUP(BE82,'（ユニット型）シフト記号表'!$C$5:$W$46,21,FALSE))</f>
        <v/>
      </c>
      <c r="BF83" s="252">
        <f>IF($BI$3="計画",SUM(AA83:BB83),IF($BI$3="実績",SUM(AA83:BE83),""))</f>
        <v>0</v>
      </c>
      <c r="BG83" s="253"/>
      <c r="BH83" s="254">
        <f>IF($BI$3="計画",BF83/4,IF($BI$3="実績",(BF83/($BI$7/7)),""))</f>
        <v>0</v>
      </c>
      <c r="BI83" s="255"/>
      <c r="BJ83" s="240"/>
      <c r="BK83" s="241"/>
      <c r="BL83" s="241"/>
      <c r="BM83" s="241"/>
      <c r="BN83" s="242"/>
    </row>
    <row r="84" spans="2:66" ht="20.25" customHeight="1" x14ac:dyDescent="0.4">
      <c r="B84" s="59"/>
      <c r="C84" s="411"/>
      <c r="D84" s="416"/>
      <c r="E84" s="414"/>
      <c r="F84" s="415"/>
      <c r="G84" s="256"/>
      <c r="H84" s="257"/>
      <c r="I84" s="265">
        <f>G83</f>
        <v>0</v>
      </c>
      <c r="J84" s="257"/>
      <c r="K84" s="265">
        <f>M83</f>
        <v>0</v>
      </c>
      <c r="L84" s="257"/>
      <c r="M84" s="258"/>
      <c r="N84" s="259"/>
      <c r="O84" s="260"/>
      <c r="P84" s="261"/>
      <c r="Q84" s="261"/>
      <c r="R84" s="262"/>
      <c r="S84" s="278"/>
      <c r="T84" s="244"/>
      <c r="U84" s="279"/>
      <c r="V84" s="29" t="s">
        <v>129</v>
      </c>
      <c r="W84" s="52"/>
      <c r="X84" s="52"/>
      <c r="Y84" s="53"/>
      <c r="Z84" s="69"/>
      <c r="AA84" s="183" t="str">
        <f>IF(AA82="","",VLOOKUP(AA82,'（ユニット型）シフト記号表'!$C$5:$Y$46,23,FALSE))</f>
        <v/>
      </c>
      <c r="AB84" s="184" t="str">
        <f>IF(AB82="","",VLOOKUP(AB82,'（ユニット型）シフト記号表'!$C$5:$Y$46,23,FALSE))</f>
        <v/>
      </c>
      <c r="AC84" s="184" t="str">
        <f>IF(AC82="","",VLOOKUP(AC82,'（ユニット型）シフト記号表'!$C$5:$Y$46,23,FALSE))</f>
        <v/>
      </c>
      <c r="AD84" s="184" t="str">
        <f>IF(AD82="","",VLOOKUP(AD82,'（ユニット型）シフト記号表'!$C$5:$Y$46,23,FALSE))</f>
        <v/>
      </c>
      <c r="AE84" s="184" t="str">
        <f>IF(AE82="","",VLOOKUP(AE82,'（ユニット型）シフト記号表'!$C$5:$Y$46,23,FALSE))</f>
        <v/>
      </c>
      <c r="AF84" s="184" t="str">
        <f>IF(AF82="","",VLOOKUP(AF82,'（ユニット型）シフト記号表'!$C$5:$Y$46,23,FALSE))</f>
        <v/>
      </c>
      <c r="AG84" s="185" t="str">
        <f>IF(AG82="","",VLOOKUP(AG82,'（ユニット型）シフト記号表'!$C$5:$Y$46,23,FALSE))</f>
        <v/>
      </c>
      <c r="AH84" s="183" t="str">
        <f>IF(AH82="","",VLOOKUP(AH82,'（ユニット型）シフト記号表'!$C$5:$Y$46,23,FALSE))</f>
        <v/>
      </c>
      <c r="AI84" s="184" t="str">
        <f>IF(AI82="","",VLOOKUP(AI82,'（ユニット型）シフト記号表'!$C$5:$Y$46,23,FALSE))</f>
        <v/>
      </c>
      <c r="AJ84" s="184" t="str">
        <f>IF(AJ82="","",VLOOKUP(AJ82,'（ユニット型）シフト記号表'!$C$5:$Y$46,23,FALSE))</f>
        <v/>
      </c>
      <c r="AK84" s="184" t="str">
        <f>IF(AK82="","",VLOOKUP(AK82,'（ユニット型）シフト記号表'!$C$5:$Y$46,23,FALSE))</f>
        <v/>
      </c>
      <c r="AL84" s="184" t="str">
        <f>IF(AL82="","",VLOOKUP(AL82,'（ユニット型）シフト記号表'!$C$5:$Y$46,23,FALSE))</f>
        <v/>
      </c>
      <c r="AM84" s="184" t="str">
        <f>IF(AM82="","",VLOOKUP(AM82,'（ユニット型）シフト記号表'!$C$5:$Y$46,23,FALSE))</f>
        <v/>
      </c>
      <c r="AN84" s="185" t="str">
        <f>IF(AN82="","",VLOOKUP(AN82,'（ユニット型）シフト記号表'!$C$5:$Y$46,23,FALSE))</f>
        <v/>
      </c>
      <c r="AO84" s="183" t="str">
        <f>IF(AO82="","",VLOOKUP(AO82,'（ユニット型）シフト記号表'!$C$5:$Y$46,23,FALSE))</f>
        <v/>
      </c>
      <c r="AP84" s="184" t="str">
        <f>IF(AP82="","",VLOOKUP(AP82,'（ユニット型）シフト記号表'!$C$5:$Y$46,23,FALSE))</f>
        <v/>
      </c>
      <c r="AQ84" s="184" t="str">
        <f>IF(AQ82="","",VLOOKUP(AQ82,'（ユニット型）シフト記号表'!$C$5:$Y$46,23,FALSE))</f>
        <v/>
      </c>
      <c r="AR84" s="184" t="str">
        <f>IF(AR82="","",VLOOKUP(AR82,'（ユニット型）シフト記号表'!$C$5:$Y$46,23,FALSE))</f>
        <v/>
      </c>
      <c r="AS84" s="184" t="str">
        <f>IF(AS82="","",VLOOKUP(AS82,'（ユニット型）シフト記号表'!$C$5:$Y$46,23,FALSE))</f>
        <v/>
      </c>
      <c r="AT84" s="184" t="str">
        <f>IF(AT82="","",VLOOKUP(AT82,'（ユニット型）シフト記号表'!$C$5:$Y$46,23,FALSE))</f>
        <v/>
      </c>
      <c r="AU84" s="185" t="str">
        <f>IF(AU82="","",VLOOKUP(AU82,'（ユニット型）シフト記号表'!$C$5:$Y$46,23,FALSE))</f>
        <v/>
      </c>
      <c r="AV84" s="183" t="str">
        <f>IF(AV82="","",VLOOKUP(AV82,'（ユニット型）シフト記号表'!$C$5:$Y$46,23,FALSE))</f>
        <v/>
      </c>
      <c r="AW84" s="184" t="str">
        <f>IF(AW82="","",VLOOKUP(AW82,'（ユニット型）シフト記号表'!$C$5:$Y$46,23,FALSE))</f>
        <v/>
      </c>
      <c r="AX84" s="184" t="str">
        <f>IF(AX82="","",VLOOKUP(AX82,'（ユニット型）シフト記号表'!$C$5:$Y$46,23,FALSE))</f>
        <v/>
      </c>
      <c r="AY84" s="184" t="str">
        <f>IF(AY82="","",VLOOKUP(AY82,'（ユニット型）シフト記号表'!$C$5:$Y$46,23,FALSE))</f>
        <v/>
      </c>
      <c r="AZ84" s="184" t="str">
        <f>IF(AZ82="","",VLOOKUP(AZ82,'（ユニット型）シフト記号表'!$C$5:$Y$46,23,FALSE))</f>
        <v/>
      </c>
      <c r="BA84" s="184" t="str">
        <f>IF(BA82="","",VLOOKUP(BA82,'（ユニット型）シフト記号表'!$C$5:$Y$46,23,FALSE))</f>
        <v/>
      </c>
      <c r="BB84" s="185" t="str">
        <f>IF(BB82="","",VLOOKUP(BB82,'（ユニット型）シフト記号表'!$C$5:$Y$46,23,FALSE))</f>
        <v/>
      </c>
      <c r="BC84" s="183" t="str">
        <f>IF(BC82="","",VLOOKUP(BC82,'（ユニット型）シフト記号表'!$C$5:$Y$46,23,FALSE))</f>
        <v/>
      </c>
      <c r="BD84" s="184" t="str">
        <f>IF(BD82="","",VLOOKUP(BD82,'（ユニット型）シフト記号表'!$C$5:$Y$46,23,FALSE))</f>
        <v/>
      </c>
      <c r="BE84" s="186" t="str">
        <f>IF(BE82="","",VLOOKUP(BE82,'（ユニット型）シフト記号表'!$C$5:$Y$46,23,FALSE))</f>
        <v/>
      </c>
      <c r="BF84" s="263">
        <f>IF($BI$3="計画",SUM(AA84:BB84),IF($BI$3="実績",SUM(AA84:BE84),""))</f>
        <v>0</v>
      </c>
      <c r="BG84" s="264"/>
      <c r="BH84" s="284">
        <f>IF($BI$3="計画",BF84/4,IF($BI$3="実績",(BF84/($BI$7/7)),""))</f>
        <v>0</v>
      </c>
      <c r="BI84" s="285"/>
      <c r="BJ84" s="243"/>
      <c r="BK84" s="244"/>
      <c r="BL84" s="244"/>
      <c r="BM84" s="244"/>
      <c r="BN84" s="245"/>
    </row>
    <row r="85" spans="2:66" ht="20.25" customHeight="1" x14ac:dyDescent="0.4">
      <c r="B85" s="60"/>
      <c r="C85" s="410"/>
      <c r="D85" s="413"/>
      <c r="E85" s="414"/>
      <c r="F85" s="415"/>
      <c r="G85" s="246"/>
      <c r="H85" s="247"/>
      <c r="I85" s="205"/>
      <c r="J85" s="206"/>
      <c r="K85" s="205"/>
      <c r="L85" s="206"/>
      <c r="M85" s="272"/>
      <c r="N85" s="273"/>
      <c r="O85" s="250"/>
      <c r="P85" s="251"/>
      <c r="Q85" s="251"/>
      <c r="R85" s="247"/>
      <c r="S85" s="274"/>
      <c r="T85" s="238"/>
      <c r="U85" s="275"/>
      <c r="V85" s="25" t="s">
        <v>18</v>
      </c>
      <c r="W85" s="32"/>
      <c r="X85" s="32"/>
      <c r="Y85" s="20"/>
      <c r="Z85" s="68"/>
      <c r="AA85" s="209"/>
      <c r="AB85" s="210"/>
      <c r="AC85" s="210"/>
      <c r="AD85" s="210"/>
      <c r="AE85" s="210"/>
      <c r="AF85" s="210"/>
      <c r="AG85" s="211"/>
      <c r="AH85" s="209"/>
      <c r="AI85" s="210"/>
      <c r="AJ85" s="210"/>
      <c r="AK85" s="210"/>
      <c r="AL85" s="210"/>
      <c r="AM85" s="210"/>
      <c r="AN85" s="211"/>
      <c r="AO85" s="209"/>
      <c r="AP85" s="210"/>
      <c r="AQ85" s="210"/>
      <c r="AR85" s="210"/>
      <c r="AS85" s="210"/>
      <c r="AT85" s="210"/>
      <c r="AU85" s="211"/>
      <c r="AV85" s="209"/>
      <c r="AW85" s="210"/>
      <c r="AX85" s="210"/>
      <c r="AY85" s="210"/>
      <c r="AZ85" s="210"/>
      <c r="BA85" s="210"/>
      <c r="BB85" s="211"/>
      <c r="BC85" s="209"/>
      <c r="BD85" s="213"/>
      <c r="BE85" s="214"/>
      <c r="BF85" s="280"/>
      <c r="BG85" s="281"/>
      <c r="BH85" s="282"/>
      <c r="BI85" s="283"/>
      <c r="BJ85" s="237"/>
      <c r="BK85" s="238"/>
      <c r="BL85" s="238"/>
      <c r="BM85" s="238"/>
      <c r="BN85" s="239"/>
    </row>
    <row r="86" spans="2:66" ht="20.25" customHeight="1" x14ac:dyDescent="0.4">
      <c r="B86" s="58">
        <f>B83+1</f>
        <v>23</v>
      </c>
      <c r="C86" s="411"/>
      <c r="D86" s="416"/>
      <c r="E86" s="414"/>
      <c r="F86" s="415"/>
      <c r="G86" s="246"/>
      <c r="H86" s="247"/>
      <c r="I86" s="205"/>
      <c r="J86" s="206"/>
      <c r="K86" s="205"/>
      <c r="L86" s="206"/>
      <c r="M86" s="248"/>
      <c r="N86" s="249"/>
      <c r="O86" s="250"/>
      <c r="P86" s="251"/>
      <c r="Q86" s="251"/>
      <c r="R86" s="247"/>
      <c r="S86" s="276"/>
      <c r="T86" s="241"/>
      <c r="U86" s="277"/>
      <c r="V86" s="27" t="s">
        <v>84</v>
      </c>
      <c r="W86" s="28"/>
      <c r="X86" s="28"/>
      <c r="Y86" s="23"/>
      <c r="Z86" s="63"/>
      <c r="AA86" s="179" t="str">
        <f>IF(AA85="","",VLOOKUP(AA85,'（ユニット型）シフト記号表'!$C$5:$W$46,21,FALSE))</f>
        <v/>
      </c>
      <c r="AB86" s="180" t="str">
        <f>IF(AB85="","",VLOOKUP(AB85,'（ユニット型）シフト記号表'!$C$5:$W$46,21,FALSE))</f>
        <v/>
      </c>
      <c r="AC86" s="180" t="str">
        <f>IF(AC85="","",VLOOKUP(AC85,'（ユニット型）シフト記号表'!$C$5:$W$46,21,FALSE))</f>
        <v/>
      </c>
      <c r="AD86" s="180" t="str">
        <f>IF(AD85="","",VLOOKUP(AD85,'（ユニット型）シフト記号表'!$C$5:$W$46,21,FALSE))</f>
        <v/>
      </c>
      <c r="AE86" s="180" t="str">
        <f>IF(AE85="","",VLOOKUP(AE85,'（ユニット型）シフト記号表'!$C$5:$W$46,21,FALSE))</f>
        <v/>
      </c>
      <c r="AF86" s="180" t="str">
        <f>IF(AF85="","",VLOOKUP(AF85,'（ユニット型）シフト記号表'!$C$5:$W$46,21,FALSE))</f>
        <v/>
      </c>
      <c r="AG86" s="181" t="str">
        <f>IF(AG85="","",VLOOKUP(AG85,'（ユニット型）シフト記号表'!$C$5:$W$46,21,FALSE))</f>
        <v/>
      </c>
      <c r="AH86" s="179" t="str">
        <f>IF(AH85="","",VLOOKUP(AH85,'（ユニット型）シフト記号表'!$C$5:$W$46,21,FALSE))</f>
        <v/>
      </c>
      <c r="AI86" s="180" t="str">
        <f>IF(AI85="","",VLOOKUP(AI85,'（ユニット型）シフト記号表'!$C$5:$W$46,21,FALSE))</f>
        <v/>
      </c>
      <c r="AJ86" s="180" t="str">
        <f>IF(AJ85="","",VLOOKUP(AJ85,'（ユニット型）シフト記号表'!$C$5:$W$46,21,FALSE))</f>
        <v/>
      </c>
      <c r="AK86" s="180" t="str">
        <f>IF(AK85="","",VLOOKUP(AK85,'（ユニット型）シフト記号表'!$C$5:$W$46,21,FALSE))</f>
        <v/>
      </c>
      <c r="AL86" s="180" t="str">
        <f>IF(AL85="","",VLOOKUP(AL85,'（ユニット型）シフト記号表'!$C$5:$W$46,21,FALSE))</f>
        <v/>
      </c>
      <c r="AM86" s="180" t="str">
        <f>IF(AM85="","",VLOOKUP(AM85,'（ユニット型）シフト記号表'!$C$5:$W$46,21,FALSE))</f>
        <v/>
      </c>
      <c r="AN86" s="181" t="str">
        <f>IF(AN85="","",VLOOKUP(AN85,'（ユニット型）シフト記号表'!$C$5:$W$46,21,FALSE))</f>
        <v/>
      </c>
      <c r="AO86" s="179" t="str">
        <f>IF(AO85="","",VLOOKUP(AO85,'（ユニット型）シフト記号表'!$C$5:$W$46,21,FALSE))</f>
        <v/>
      </c>
      <c r="AP86" s="180" t="str">
        <f>IF(AP85="","",VLOOKUP(AP85,'（ユニット型）シフト記号表'!$C$5:$W$46,21,FALSE))</f>
        <v/>
      </c>
      <c r="AQ86" s="180" t="str">
        <f>IF(AQ85="","",VLOOKUP(AQ85,'（ユニット型）シフト記号表'!$C$5:$W$46,21,FALSE))</f>
        <v/>
      </c>
      <c r="AR86" s="180" t="str">
        <f>IF(AR85="","",VLOOKUP(AR85,'（ユニット型）シフト記号表'!$C$5:$W$46,21,FALSE))</f>
        <v/>
      </c>
      <c r="AS86" s="180" t="str">
        <f>IF(AS85="","",VLOOKUP(AS85,'（ユニット型）シフト記号表'!$C$5:$W$46,21,FALSE))</f>
        <v/>
      </c>
      <c r="AT86" s="180" t="str">
        <f>IF(AT85="","",VLOOKUP(AT85,'（ユニット型）シフト記号表'!$C$5:$W$46,21,FALSE))</f>
        <v/>
      </c>
      <c r="AU86" s="181" t="str">
        <f>IF(AU85="","",VLOOKUP(AU85,'（ユニット型）シフト記号表'!$C$5:$W$46,21,FALSE))</f>
        <v/>
      </c>
      <c r="AV86" s="179" t="str">
        <f>IF(AV85="","",VLOOKUP(AV85,'（ユニット型）シフト記号表'!$C$5:$W$46,21,FALSE))</f>
        <v/>
      </c>
      <c r="AW86" s="180" t="str">
        <f>IF(AW85="","",VLOOKUP(AW85,'（ユニット型）シフト記号表'!$C$5:$W$46,21,FALSE))</f>
        <v/>
      </c>
      <c r="AX86" s="180" t="str">
        <f>IF(AX85="","",VLOOKUP(AX85,'（ユニット型）シフト記号表'!$C$5:$W$46,21,FALSE))</f>
        <v/>
      </c>
      <c r="AY86" s="180" t="str">
        <f>IF(AY85="","",VLOOKUP(AY85,'（ユニット型）シフト記号表'!$C$5:$W$46,21,FALSE))</f>
        <v/>
      </c>
      <c r="AZ86" s="180" t="str">
        <f>IF(AZ85="","",VLOOKUP(AZ85,'（ユニット型）シフト記号表'!$C$5:$W$46,21,FALSE))</f>
        <v/>
      </c>
      <c r="BA86" s="180" t="str">
        <f>IF(BA85="","",VLOOKUP(BA85,'（ユニット型）シフト記号表'!$C$5:$W$46,21,FALSE))</f>
        <v/>
      </c>
      <c r="BB86" s="181" t="str">
        <f>IF(BB85="","",VLOOKUP(BB85,'（ユニット型）シフト記号表'!$C$5:$W$46,21,FALSE))</f>
        <v/>
      </c>
      <c r="BC86" s="179" t="str">
        <f>IF(BC85="","",VLOOKUP(BC85,'（ユニット型）シフト記号表'!$C$5:$W$46,21,FALSE))</f>
        <v/>
      </c>
      <c r="BD86" s="180" t="str">
        <f>IF(BD85="","",VLOOKUP(BD85,'（ユニット型）シフト記号表'!$C$5:$W$46,21,FALSE))</f>
        <v/>
      </c>
      <c r="BE86" s="182" t="str">
        <f>IF(BE85="","",VLOOKUP(BE85,'（ユニット型）シフト記号表'!$C$5:$W$46,21,FALSE))</f>
        <v/>
      </c>
      <c r="BF86" s="252">
        <f>IF($BI$3="計画",SUM(AA86:BB86),IF($BI$3="実績",SUM(AA86:BE86),""))</f>
        <v>0</v>
      </c>
      <c r="BG86" s="253"/>
      <c r="BH86" s="254">
        <f>IF($BI$3="計画",BF86/4,IF($BI$3="実績",(BF86/($BI$7/7)),""))</f>
        <v>0</v>
      </c>
      <c r="BI86" s="255"/>
      <c r="BJ86" s="240"/>
      <c r="BK86" s="241"/>
      <c r="BL86" s="241"/>
      <c r="BM86" s="241"/>
      <c r="BN86" s="242"/>
    </row>
    <row r="87" spans="2:66" ht="20.25" customHeight="1" x14ac:dyDescent="0.4">
      <c r="B87" s="59"/>
      <c r="C87" s="411"/>
      <c r="D87" s="416"/>
      <c r="E87" s="414"/>
      <c r="F87" s="415"/>
      <c r="G87" s="256"/>
      <c r="H87" s="257"/>
      <c r="I87" s="265">
        <f>G86</f>
        <v>0</v>
      </c>
      <c r="J87" s="257"/>
      <c r="K87" s="265">
        <f>M86</f>
        <v>0</v>
      </c>
      <c r="L87" s="257"/>
      <c r="M87" s="258"/>
      <c r="N87" s="259"/>
      <c r="O87" s="260"/>
      <c r="P87" s="261"/>
      <c r="Q87" s="261"/>
      <c r="R87" s="262"/>
      <c r="S87" s="278"/>
      <c r="T87" s="244"/>
      <c r="U87" s="279"/>
      <c r="V87" s="29" t="s">
        <v>129</v>
      </c>
      <c r="W87" s="52"/>
      <c r="X87" s="52"/>
      <c r="Y87" s="53"/>
      <c r="Z87" s="69"/>
      <c r="AA87" s="183" t="str">
        <f>IF(AA85="","",VLOOKUP(AA85,'（ユニット型）シフト記号表'!$C$5:$Y$46,23,FALSE))</f>
        <v/>
      </c>
      <c r="AB87" s="184" t="str">
        <f>IF(AB85="","",VLOOKUP(AB85,'（ユニット型）シフト記号表'!$C$5:$Y$46,23,FALSE))</f>
        <v/>
      </c>
      <c r="AC87" s="184" t="str">
        <f>IF(AC85="","",VLOOKUP(AC85,'（ユニット型）シフト記号表'!$C$5:$Y$46,23,FALSE))</f>
        <v/>
      </c>
      <c r="AD87" s="184" t="str">
        <f>IF(AD85="","",VLOOKUP(AD85,'（ユニット型）シフト記号表'!$C$5:$Y$46,23,FALSE))</f>
        <v/>
      </c>
      <c r="AE87" s="184" t="str">
        <f>IF(AE85="","",VLOOKUP(AE85,'（ユニット型）シフト記号表'!$C$5:$Y$46,23,FALSE))</f>
        <v/>
      </c>
      <c r="AF87" s="184" t="str">
        <f>IF(AF85="","",VLOOKUP(AF85,'（ユニット型）シフト記号表'!$C$5:$Y$46,23,FALSE))</f>
        <v/>
      </c>
      <c r="AG87" s="185" t="str">
        <f>IF(AG85="","",VLOOKUP(AG85,'（ユニット型）シフト記号表'!$C$5:$Y$46,23,FALSE))</f>
        <v/>
      </c>
      <c r="AH87" s="183" t="str">
        <f>IF(AH85="","",VLOOKUP(AH85,'（ユニット型）シフト記号表'!$C$5:$Y$46,23,FALSE))</f>
        <v/>
      </c>
      <c r="AI87" s="184" t="str">
        <f>IF(AI85="","",VLOOKUP(AI85,'（ユニット型）シフト記号表'!$C$5:$Y$46,23,FALSE))</f>
        <v/>
      </c>
      <c r="AJ87" s="184" t="str">
        <f>IF(AJ85="","",VLOOKUP(AJ85,'（ユニット型）シフト記号表'!$C$5:$Y$46,23,FALSE))</f>
        <v/>
      </c>
      <c r="AK87" s="184" t="str">
        <f>IF(AK85="","",VLOOKUP(AK85,'（ユニット型）シフト記号表'!$C$5:$Y$46,23,FALSE))</f>
        <v/>
      </c>
      <c r="AL87" s="184" t="str">
        <f>IF(AL85="","",VLOOKUP(AL85,'（ユニット型）シフト記号表'!$C$5:$Y$46,23,FALSE))</f>
        <v/>
      </c>
      <c r="AM87" s="184" t="str">
        <f>IF(AM85="","",VLOOKUP(AM85,'（ユニット型）シフト記号表'!$C$5:$Y$46,23,FALSE))</f>
        <v/>
      </c>
      <c r="AN87" s="185" t="str">
        <f>IF(AN85="","",VLOOKUP(AN85,'（ユニット型）シフト記号表'!$C$5:$Y$46,23,FALSE))</f>
        <v/>
      </c>
      <c r="AO87" s="183" t="str">
        <f>IF(AO85="","",VLOOKUP(AO85,'（ユニット型）シフト記号表'!$C$5:$Y$46,23,FALSE))</f>
        <v/>
      </c>
      <c r="AP87" s="184" t="str">
        <f>IF(AP85="","",VLOOKUP(AP85,'（ユニット型）シフト記号表'!$C$5:$Y$46,23,FALSE))</f>
        <v/>
      </c>
      <c r="AQ87" s="184" t="str">
        <f>IF(AQ85="","",VLOOKUP(AQ85,'（ユニット型）シフト記号表'!$C$5:$Y$46,23,FALSE))</f>
        <v/>
      </c>
      <c r="AR87" s="184" t="str">
        <f>IF(AR85="","",VLOOKUP(AR85,'（ユニット型）シフト記号表'!$C$5:$Y$46,23,FALSE))</f>
        <v/>
      </c>
      <c r="AS87" s="184" t="str">
        <f>IF(AS85="","",VLOOKUP(AS85,'（ユニット型）シフト記号表'!$C$5:$Y$46,23,FALSE))</f>
        <v/>
      </c>
      <c r="AT87" s="184" t="str">
        <f>IF(AT85="","",VLOOKUP(AT85,'（ユニット型）シフト記号表'!$C$5:$Y$46,23,FALSE))</f>
        <v/>
      </c>
      <c r="AU87" s="185" t="str">
        <f>IF(AU85="","",VLOOKUP(AU85,'（ユニット型）シフト記号表'!$C$5:$Y$46,23,FALSE))</f>
        <v/>
      </c>
      <c r="AV87" s="183" t="str">
        <f>IF(AV85="","",VLOOKUP(AV85,'（ユニット型）シフト記号表'!$C$5:$Y$46,23,FALSE))</f>
        <v/>
      </c>
      <c r="AW87" s="184" t="str">
        <f>IF(AW85="","",VLOOKUP(AW85,'（ユニット型）シフト記号表'!$C$5:$Y$46,23,FALSE))</f>
        <v/>
      </c>
      <c r="AX87" s="184" t="str">
        <f>IF(AX85="","",VLOOKUP(AX85,'（ユニット型）シフト記号表'!$C$5:$Y$46,23,FALSE))</f>
        <v/>
      </c>
      <c r="AY87" s="184" t="str">
        <f>IF(AY85="","",VLOOKUP(AY85,'（ユニット型）シフト記号表'!$C$5:$Y$46,23,FALSE))</f>
        <v/>
      </c>
      <c r="AZ87" s="184" t="str">
        <f>IF(AZ85="","",VLOOKUP(AZ85,'（ユニット型）シフト記号表'!$C$5:$Y$46,23,FALSE))</f>
        <v/>
      </c>
      <c r="BA87" s="184" t="str">
        <f>IF(BA85="","",VLOOKUP(BA85,'（ユニット型）シフト記号表'!$C$5:$Y$46,23,FALSE))</f>
        <v/>
      </c>
      <c r="BB87" s="185" t="str">
        <f>IF(BB85="","",VLOOKUP(BB85,'（ユニット型）シフト記号表'!$C$5:$Y$46,23,FALSE))</f>
        <v/>
      </c>
      <c r="BC87" s="183" t="str">
        <f>IF(BC85="","",VLOOKUP(BC85,'（ユニット型）シフト記号表'!$C$5:$Y$46,23,FALSE))</f>
        <v/>
      </c>
      <c r="BD87" s="184" t="str">
        <f>IF(BD85="","",VLOOKUP(BD85,'（ユニット型）シフト記号表'!$C$5:$Y$46,23,FALSE))</f>
        <v/>
      </c>
      <c r="BE87" s="186" t="str">
        <f>IF(BE85="","",VLOOKUP(BE85,'（ユニット型）シフト記号表'!$C$5:$Y$46,23,FALSE))</f>
        <v/>
      </c>
      <c r="BF87" s="263">
        <f>IF($BI$3="計画",SUM(AA87:BB87),IF($BI$3="実績",SUM(AA87:BE87),""))</f>
        <v>0</v>
      </c>
      <c r="BG87" s="264"/>
      <c r="BH87" s="284">
        <f>IF($BI$3="計画",BF87/4,IF($BI$3="実績",(BF87/($BI$7/7)),""))</f>
        <v>0</v>
      </c>
      <c r="BI87" s="285"/>
      <c r="BJ87" s="243"/>
      <c r="BK87" s="244"/>
      <c r="BL87" s="244"/>
      <c r="BM87" s="244"/>
      <c r="BN87" s="245"/>
    </row>
    <row r="88" spans="2:66" ht="20.25" customHeight="1" x14ac:dyDescent="0.4">
      <c r="B88" s="60"/>
      <c r="C88" s="410"/>
      <c r="D88" s="413"/>
      <c r="E88" s="414"/>
      <c r="F88" s="415"/>
      <c r="G88" s="246"/>
      <c r="H88" s="247"/>
      <c r="I88" s="205"/>
      <c r="J88" s="206"/>
      <c r="K88" s="205"/>
      <c r="L88" s="206"/>
      <c r="M88" s="272"/>
      <c r="N88" s="273"/>
      <c r="O88" s="250"/>
      <c r="P88" s="251"/>
      <c r="Q88" s="251"/>
      <c r="R88" s="247"/>
      <c r="S88" s="274"/>
      <c r="T88" s="238"/>
      <c r="U88" s="275"/>
      <c r="V88" s="25" t="s">
        <v>18</v>
      </c>
      <c r="W88" s="32"/>
      <c r="X88" s="32"/>
      <c r="Y88" s="20"/>
      <c r="Z88" s="68"/>
      <c r="AA88" s="209"/>
      <c r="AB88" s="210"/>
      <c r="AC88" s="210"/>
      <c r="AD88" s="210"/>
      <c r="AE88" s="210"/>
      <c r="AF88" s="210"/>
      <c r="AG88" s="211"/>
      <c r="AH88" s="209"/>
      <c r="AI88" s="210"/>
      <c r="AJ88" s="210"/>
      <c r="AK88" s="210"/>
      <c r="AL88" s="210"/>
      <c r="AM88" s="210"/>
      <c r="AN88" s="211"/>
      <c r="AO88" s="209"/>
      <c r="AP88" s="210"/>
      <c r="AQ88" s="210"/>
      <c r="AR88" s="210"/>
      <c r="AS88" s="210"/>
      <c r="AT88" s="210"/>
      <c r="AU88" s="211"/>
      <c r="AV88" s="209"/>
      <c r="AW88" s="210"/>
      <c r="AX88" s="210"/>
      <c r="AY88" s="210"/>
      <c r="AZ88" s="210"/>
      <c r="BA88" s="210"/>
      <c r="BB88" s="211"/>
      <c r="BC88" s="209"/>
      <c r="BD88" s="213"/>
      <c r="BE88" s="214"/>
      <c r="BF88" s="280"/>
      <c r="BG88" s="281"/>
      <c r="BH88" s="282"/>
      <c r="BI88" s="283"/>
      <c r="BJ88" s="237"/>
      <c r="BK88" s="238"/>
      <c r="BL88" s="238"/>
      <c r="BM88" s="238"/>
      <c r="BN88" s="239"/>
    </row>
    <row r="89" spans="2:66" ht="20.25" customHeight="1" x14ac:dyDescent="0.4">
      <c r="B89" s="58">
        <f>B86+1</f>
        <v>24</v>
      </c>
      <c r="C89" s="411"/>
      <c r="D89" s="416"/>
      <c r="E89" s="414"/>
      <c r="F89" s="415"/>
      <c r="G89" s="246"/>
      <c r="H89" s="247"/>
      <c r="I89" s="205"/>
      <c r="J89" s="206"/>
      <c r="K89" s="205"/>
      <c r="L89" s="206"/>
      <c r="M89" s="248"/>
      <c r="N89" s="249"/>
      <c r="O89" s="250"/>
      <c r="P89" s="251"/>
      <c r="Q89" s="251"/>
      <c r="R89" s="247"/>
      <c r="S89" s="276"/>
      <c r="T89" s="241"/>
      <c r="U89" s="277"/>
      <c r="V89" s="27" t="s">
        <v>84</v>
      </c>
      <c r="W89" s="28"/>
      <c r="X89" s="28"/>
      <c r="Y89" s="23"/>
      <c r="Z89" s="63"/>
      <c r="AA89" s="179" t="str">
        <f>IF(AA88="","",VLOOKUP(AA88,'（ユニット型）シフト記号表'!$C$5:$W$46,21,FALSE))</f>
        <v/>
      </c>
      <c r="AB89" s="180" t="str">
        <f>IF(AB88="","",VLOOKUP(AB88,'（ユニット型）シフト記号表'!$C$5:$W$46,21,FALSE))</f>
        <v/>
      </c>
      <c r="AC89" s="180" t="str">
        <f>IF(AC88="","",VLOOKUP(AC88,'（ユニット型）シフト記号表'!$C$5:$W$46,21,FALSE))</f>
        <v/>
      </c>
      <c r="AD89" s="180" t="str">
        <f>IF(AD88="","",VLOOKUP(AD88,'（ユニット型）シフト記号表'!$C$5:$W$46,21,FALSE))</f>
        <v/>
      </c>
      <c r="AE89" s="180" t="str">
        <f>IF(AE88="","",VLOOKUP(AE88,'（ユニット型）シフト記号表'!$C$5:$W$46,21,FALSE))</f>
        <v/>
      </c>
      <c r="AF89" s="180" t="str">
        <f>IF(AF88="","",VLOOKUP(AF88,'（ユニット型）シフト記号表'!$C$5:$W$46,21,FALSE))</f>
        <v/>
      </c>
      <c r="AG89" s="181" t="str">
        <f>IF(AG88="","",VLOOKUP(AG88,'（ユニット型）シフト記号表'!$C$5:$W$46,21,FALSE))</f>
        <v/>
      </c>
      <c r="AH89" s="179" t="str">
        <f>IF(AH88="","",VLOOKUP(AH88,'（ユニット型）シフト記号表'!$C$5:$W$46,21,FALSE))</f>
        <v/>
      </c>
      <c r="AI89" s="180" t="str">
        <f>IF(AI88="","",VLOOKUP(AI88,'（ユニット型）シフト記号表'!$C$5:$W$46,21,FALSE))</f>
        <v/>
      </c>
      <c r="AJ89" s="180" t="str">
        <f>IF(AJ88="","",VLOOKUP(AJ88,'（ユニット型）シフト記号表'!$C$5:$W$46,21,FALSE))</f>
        <v/>
      </c>
      <c r="AK89" s="180" t="str">
        <f>IF(AK88="","",VLOOKUP(AK88,'（ユニット型）シフト記号表'!$C$5:$W$46,21,FALSE))</f>
        <v/>
      </c>
      <c r="AL89" s="180" t="str">
        <f>IF(AL88="","",VLOOKUP(AL88,'（ユニット型）シフト記号表'!$C$5:$W$46,21,FALSE))</f>
        <v/>
      </c>
      <c r="AM89" s="180" t="str">
        <f>IF(AM88="","",VLOOKUP(AM88,'（ユニット型）シフト記号表'!$C$5:$W$46,21,FALSE))</f>
        <v/>
      </c>
      <c r="AN89" s="181" t="str">
        <f>IF(AN88="","",VLOOKUP(AN88,'（ユニット型）シフト記号表'!$C$5:$W$46,21,FALSE))</f>
        <v/>
      </c>
      <c r="AO89" s="179" t="str">
        <f>IF(AO88="","",VLOOKUP(AO88,'（ユニット型）シフト記号表'!$C$5:$W$46,21,FALSE))</f>
        <v/>
      </c>
      <c r="AP89" s="180" t="str">
        <f>IF(AP88="","",VLOOKUP(AP88,'（ユニット型）シフト記号表'!$C$5:$W$46,21,FALSE))</f>
        <v/>
      </c>
      <c r="AQ89" s="180" t="str">
        <f>IF(AQ88="","",VLOOKUP(AQ88,'（ユニット型）シフト記号表'!$C$5:$W$46,21,FALSE))</f>
        <v/>
      </c>
      <c r="AR89" s="180" t="str">
        <f>IF(AR88="","",VLOOKUP(AR88,'（ユニット型）シフト記号表'!$C$5:$W$46,21,FALSE))</f>
        <v/>
      </c>
      <c r="AS89" s="180" t="str">
        <f>IF(AS88="","",VLOOKUP(AS88,'（ユニット型）シフト記号表'!$C$5:$W$46,21,FALSE))</f>
        <v/>
      </c>
      <c r="AT89" s="180" t="str">
        <f>IF(AT88="","",VLOOKUP(AT88,'（ユニット型）シフト記号表'!$C$5:$W$46,21,FALSE))</f>
        <v/>
      </c>
      <c r="AU89" s="181" t="str">
        <f>IF(AU88="","",VLOOKUP(AU88,'（ユニット型）シフト記号表'!$C$5:$W$46,21,FALSE))</f>
        <v/>
      </c>
      <c r="AV89" s="179" t="str">
        <f>IF(AV88="","",VLOOKUP(AV88,'（ユニット型）シフト記号表'!$C$5:$W$46,21,FALSE))</f>
        <v/>
      </c>
      <c r="AW89" s="180" t="str">
        <f>IF(AW88="","",VLOOKUP(AW88,'（ユニット型）シフト記号表'!$C$5:$W$46,21,FALSE))</f>
        <v/>
      </c>
      <c r="AX89" s="180" t="str">
        <f>IF(AX88="","",VLOOKUP(AX88,'（ユニット型）シフト記号表'!$C$5:$W$46,21,FALSE))</f>
        <v/>
      </c>
      <c r="AY89" s="180" t="str">
        <f>IF(AY88="","",VLOOKUP(AY88,'（ユニット型）シフト記号表'!$C$5:$W$46,21,FALSE))</f>
        <v/>
      </c>
      <c r="AZ89" s="180" t="str">
        <f>IF(AZ88="","",VLOOKUP(AZ88,'（ユニット型）シフト記号表'!$C$5:$W$46,21,FALSE))</f>
        <v/>
      </c>
      <c r="BA89" s="180" t="str">
        <f>IF(BA88="","",VLOOKUP(BA88,'（ユニット型）シフト記号表'!$C$5:$W$46,21,FALSE))</f>
        <v/>
      </c>
      <c r="BB89" s="181" t="str">
        <f>IF(BB88="","",VLOOKUP(BB88,'（ユニット型）シフト記号表'!$C$5:$W$46,21,FALSE))</f>
        <v/>
      </c>
      <c r="BC89" s="179" t="str">
        <f>IF(BC88="","",VLOOKUP(BC88,'（ユニット型）シフト記号表'!$C$5:$W$46,21,FALSE))</f>
        <v/>
      </c>
      <c r="BD89" s="180" t="str">
        <f>IF(BD88="","",VLOOKUP(BD88,'（ユニット型）シフト記号表'!$C$5:$W$46,21,FALSE))</f>
        <v/>
      </c>
      <c r="BE89" s="182" t="str">
        <f>IF(BE88="","",VLOOKUP(BE88,'（ユニット型）シフト記号表'!$C$5:$W$46,21,FALSE))</f>
        <v/>
      </c>
      <c r="BF89" s="252">
        <f>IF($BI$3="計画",SUM(AA89:BB89),IF($BI$3="実績",SUM(AA89:BE89),""))</f>
        <v>0</v>
      </c>
      <c r="BG89" s="253"/>
      <c r="BH89" s="254">
        <f>IF($BI$3="計画",BF89/4,IF($BI$3="実績",(BF89/($BI$7/7)),""))</f>
        <v>0</v>
      </c>
      <c r="BI89" s="255"/>
      <c r="BJ89" s="240"/>
      <c r="BK89" s="241"/>
      <c r="BL89" s="241"/>
      <c r="BM89" s="241"/>
      <c r="BN89" s="242"/>
    </row>
    <row r="90" spans="2:66" ht="20.25" customHeight="1" x14ac:dyDescent="0.4">
      <c r="B90" s="59"/>
      <c r="C90" s="411"/>
      <c r="D90" s="416"/>
      <c r="E90" s="414"/>
      <c r="F90" s="415"/>
      <c r="G90" s="256"/>
      <c r="H90" s="257"/>
      <c r="I90" s="265">
        <f>G89</f>
        <v>0</v>
      </c>
      <c r="J90" s="257"/>
      <c r="K90" s="265">
        <f>M89</f>
        <v>0</v>
      </c>
      <c r="L90" s="257"/>
      <c r="M90" s="258"/>
      <c r="N90" s="259"/>
      <c r="O90" s="260"/>
      <c r="P90" s="261"/>
      <c r="Q90" s="261"/>
      <c r="R90" s="262"/>
      <c r="S90" s="278"/>
      <c r="T90" s="244"/>
      <c r="U90" s="279"/>
      <c r="V90" s="29" t="s">
        <v>129</v>
      </c>
      <c r="W90" s="52"/>
      <c r="X90" s="52"/>
      <c r="Y90" s="53"/>
      <c r="Z90" s="69"/>
      <c r="AA90" s="183" t="str">
        <f>IF(AA88="","",VLOOKUP(AA88,'（ユニット型）シフト記号表'!$C$5:$Y$46,23,FALSE))</f>
        <v/>
      </c>
      <c r="AB90" s="184" t="str">
        <f>IF(AB88="","",VLOOKUP(AB88,'（ユニット型）シフト記号表'!$C$5:$Y$46,23,FALSE))</f>
        <v/>
      </c>
      <c r="AC90" s="184" t="str">
        <f>IF(AC88="","",VLOOKUP(AC88,'（ユニット型）シフト記号表'!$C$5:$Y$46,23,FALSE))</f>
        <v/>
      </c>
      <c r="AD90" s="184" t="str">
        <f>IF(AD88="","",VLOOKUP(AD88,'（ユニット型）シフト記号表'!$C$5:$Y$46,23,FALSE))</f>
        <v/>
      </c>
      <c r="AE90" s="184" t="str">
        <f>IF(AE88="","",VLOOKUP(AE88,'（ユニット型）シフト記号表'!$C$5:$Y$46,23,FALSE))</f>
        <v/>
      </c>
      <c r="AF90" s="184" t="str">
        <f>IF(AF88="","",VLOOKUP(AF88,'（ユニット型）シフト記号表'!$C$5:$Y$46,23,FALSE))</f>
        <v/>
      </c>
      <c r="AG90" s="185" t="str">
        <f>IF(AG88="","",VLOOKUP(AG88,'（ユニット型）シフト記号表'!$C$5:$Y$46,23,FALSE))</f>
        <v/>
      </c>
      <c r="AH90" s="183" t="str">
        <f>IF(AH88="","",VLOOKUP(AH88,'（ユニット型）シフト記号表'!$C$5:$Y$46,23,FALSE))</f>
        <v/>
      </c>
      <c r="AI90" s="184" t="str">
        <f>IF(AI88="","",VLOOKUP(AI88,'（ユニット型）シフト記号表'!$C$5:$Y$46,23,FALSE))</f>
        <v/>
      </c>
      <c r="AJ90" s="184" t="str">
        <f>IF(AJ88="","",VLOOKUP(AJ88,'（ユニット型）シフト記号表'!$C$5:$Y$46,23,FALSE))</f>
        <v/>
      </c>
      <c r="AK90" s="184" t="str">
        <f>IF(AK88="","",VLOOKUP(AK88,'（ユニット型）シフト記号表'!$C$5:$Y$46,23,FALSE))</f>
        <v/>
      </c>
      <c r="AL90" s="184" t="str">
        <f>IF(AL88="","",VLOOKUP(AL88,'（ユニット型）シフト記号表'!$C$5:$Y$46,23,FALSE))</f>
        <v/>
      </c>
      <c r="AM90" s="184" t="str">
        <f>IF(AM88="","",VLOOKUP(AM88,'（ユニット型）シフト記号表'!$C$5:$Y$46,23,FALSE))</f>
        <v/>
      </c>
      <c r="AN90" s="185" t="str">
        <f>IF(AN88="","",VLOOKUP(AN88,'（ユニット型）シフト記号表'!$C$5:$Y$46,23,FALSE))</f>
        <v/>
      </c>
      <c r="AO90" s="183" t="str">
        <f>IF(AO88="","",VLOOKUP(AO88,'（ユニット型）シフト記号表'!$C$5:$Y$46,23,FALSE))</f>
        <v/>
      </c>
      <c r="AP90" s="184" t="str">
        <f>IF(AP88="","",VLOOKUP(AP88,'（ユニット型）シフト記号表'!$C$5:$Y$46,23,FALSE))</f>
        <v/>
      </c>
      <c r="AQ90" s="184" t="str">
        <f>IF(AQ88="","",VLOOKUP(AQ88,'（ユニット型）シフト記号表'!$C$5:$Y$46,23,FALSE))</f>
        <v/>
      </c>
      <c r="AR90" s="184" t="str">
        <f>IF(AR88="","",VLOOKUP(AR88,'（ユニット型）シフト記号表'!$C$5:$Y$46,23,FALSE))</f>
        <v/>
      </c>
      <c r="AS90" s="184" t="str">
        <f>IF(AS88="","",VLOOKUP(AS88,'（ユニット型）シフト記号表'!$C$5:$Y$46,23,FALSE))</f>
        <v/>
      </c>
      <c r="AT90" s="184" t="str">
        <f>IF(AT88="","",VLOOKUP(AT88,'（ユニット型）シフト記号表'!$C$5:$Y$46,23,FALSE))</f>
        <v/>
      </c>
      <c r="AU90" s="185" t="str">
        <f>IF(AU88="","",VLOOKUP(AU88,'（ユニット型）シフト記号表'!$C$5:$Y$46,23,FALSE))</f>
        <v/>
      </c>
      <c r="AV90" s="183" t="str">
        <f>IF(AV88="","",VLOOKUP(AV88,'（ユニット型）シフト記号表'!$C$5:$Y$46,23,FALSE))</f>
        <v/>
      </c>
      <c r="AW90" s="184" t="str">
        <f>IF(AW88="","",VLOOKUP(AW88,'（ユニット型）シフト記号表'!$C$5:$Y$46,23,FALSE))</f>
        <v/>
      </c>
      <c r="AX90" s="184" t="str">
        <f>IF(AX88="","",VLOOKUP(AX88,'（ユニット型）シフト記号表'!$C$5:$Y$46,23,FALSE))</f>
        <v/>
      </c>
      <c r="AY90" s="184" t="str">
        <f>IF(AY88="","",VLOOKUP(AY88,'（ユニット型）シフト記号表'!$C$5:$Y$46,23,FALSE))</f>
        <v/>
      </c>
      <c r="AZ90" s="184" t="str">
        <f>IF(AZ88="","",VLOOKUP(AZ88,'（ユニット型）シフト記号表'!$C$5:$Y$46,23,FALSE))</f>
        <v/>
      </c>
      <c r="BA90" s="184" t="str">
        <f>IF(BA88="","",VLOOKUP(BA88,'（ユニット型）シフト記号表'!$C$5:$Y$46,23,FALSE))</f>
        <v/>
      </c>
      <c r="BB90" s="185" t="str">
        <f>IF(BB88="","",VLOOKUP(BB88,'（ユニット型）シフト記号表'!$C$5:$Y$46,23,FALSE))</f>
        <v/>
      </c>
      <c r="BC90" s="183" t="str">
        <f>IF(BC88="","",VLOOKUP(BC88,'（ユニット型）シフト記号表'!$C$5:$Y$46,23,FALSE))</f>
        <v/>
      </c>
      <c r="BD90" s="184" t="str">
        <f>IF(BD88="","",VLOOKUP(BD88,'（ユニット型）シフト記号表'!$C$5:$Y$46,23,FALSE))</f>
        <v/>
      </c>
      <c r="BE90" s="186" t="str">
        <f>IF(BE88="","",VLOOKUP(BE88,'（ユニット型）シフト記号表'!$C$5:$Y$46,23,FALSE))</f>
        <v/>
      </c>
      <c r="BF90" s="263">
        <f>IF($BI$3="計画",SUM(AA90:BB90),IF($BI$3="実績",SUM(AA90:BE90),""))</f>
        <v>0</v>
      </c>
      <c r="BG90" s="264"/>
      <c r="BH90" s="284">
        <f>IF($BI$3="計画",BF90/4,IF($BI$3="実績",(BF90/($BI$7/7)),""))</f>
        <v>0</v>
      </c>
      <c r="BI90" s="285"/>
      <c r="BJ90" s="243"/>
      <c r="BK90" s="244"/>
      <c r="BL90" s="244"/>
      <c r="BM90" s="244"/>
      <c r="BN90" s="245"/>
    </row>
    <row r="91" spans="2:66" ht="20.25" customHeight="1" x14ac:dyDescent="0.4">
      <c r="B91" s="60"/>
      <c r="C91" s="410"/>
      <c r="D91" s="413"/>
      <c r="E91" s="414"/>
      <c r="F91" s="415"/>
      <c r="G91" s="246"/>
      <c r="H91" s="247"/>
      <c r="I91" s="205"/>
      <c r="J91" s="206"/>
      <c r="K91" s="205"/>
      <c r="L91" s="206"/>
      <c r="M91" s="272"/>
      <c r="N91" s="273"/>
      <c r="O91" s="250"/>
      <c r="P91" s="251"/>
      <c r="Q91" s="251"/>
      <c r="R91" s="247"/>
      <c r="S91" s="274"/>
      <c r="T91" s="238"/>
      <c r="U91" s="275"/>
      <c r="V91" s="25" t="s">
        <v>18</v>
      </c>
      <c r="W91" s="32"/>
      <c r="X91" s="32"/>
      <c r="Y91" s="20"/>
      <c r="Z91" s="68"/>
      <c r="AA91" s="209"/>
      <c r="AB91" s="210"/>
      <c r="AC91" s="210"/>
      <c r="AD91" s="210"/>
      <c r="AE91" s="210"/>
      <c r="AF91" s="210"/>
      <c r="AG91" s="211"/>
      <c r="AH91" s="209"/>
      <c r="AI91" s="210"/>
      <c r="AJ91" s="210"/>
      <c r="AK91" s="210"/>
      <c r="AL91" s="210"/>
      <c r="AM91" s="210"/>
      <c r="AN91" s="211"/>
      <c r="AO91" s="209"/>
      <c r="AP91" s="210"/>
      <c r="AQ91" s="210"/>
      <c r="AR91" s="210"/>
      <c r="AS91" s="210"/>
      <c r="AT91" s="210"/>
      <c r="AU91" s="211"/>
      <c r="AV91" s="209"/>
      <c r="AW91" s="210"/>
      <c r="AX91" s="210"/>
      <c r="AY91" s="210"/>
      <c r="AZ91" s="210"/>
      <c r="BA91" s="210"/>
      <c r="BB91" s="211"/>
      <c r="BC91" s="209"/>
      <c r="BD91" s="213"/>
      <c r="BE91" s="214"/>
      <c r="BF91" s="280"/>
      <c r="BG91" s="281"/>
      <c r="BH91" s="282"/>
      <c r="BI91" s="283"/>
      <c r="BJ91" s="237"/>
      <c r="BK91" s="238"/>
      <c r="BL91" s="238"/>
      <c r="BM91" s="238"/>
      <c r="BN91" s="239"/>
    </row>
    <row r="92" spans="2:66" ht="20.25" customHeight="1" x14ac:dyDescent="0.4">
      <c r="B92" s="58">
        <f>B89+1</f>
        <v>25</v>
      </c>
      <c r="C92" s="411"/>
      <c r="D92" s="416"/>
      <c r="E92" s="414"/>
      <c r="F92" s="415"/>
      <c r="G92" s="246"/>
      <c r="H92" s="247"/>
      <c r="I92" s="205"/>
      <c r="J92" s="206"/>
      <c r="K92" s="205"/>
      <c r="L92" s="206"/>
      <c r="M92" s="248"/>
      <c r="N92" s="249"/>
      <c r="O92" s="250"/>
      <c r="P92" s="251"/>
      <c r="Q92" s="251"/>
      <c r="R92" s="247"/>
      <c r="S92" s="276"/>
      <c r="T92" s="241"/>
      <c r="U92" s="277"/>
      <c r="V92" s="27" t="s">
        <v>84</v>
      </c>
      <c r="W92" s="28"/>
      <c r="X92" s="28"/>
      <c r="Y92" s="23"/>
      <c r="Z92" s="63"/>
      <c r="AA92" s="179" t="str">
        <f>IF(AA91="","",VLOOKUP(AA91,'（ユニット型）シフト記号表'!$C$5:$W$46,21,FALSE))</f>
        <v/>
      </c>
      <c r="AB92" s="180" t="str">
        <f>IF(AB91="","",VLOOKUP(AB91,'（ユニット型）シフト記号表'!$C$5:$W$46,21,FALSE))</f>
        <v/>
      </c>
      <c r="AC92" s="180" t="str">
        <f>IF(AC91="","",VLOOKUP(AC91,'（ユニット型）シフト記号表'!$C$5:$W$46,21,FALSE))</f>
        <v/>
      </c>
      <c r="AD92" s="180" t="str">
        <f>IF(AD91="","",VLOOKUP(AD91,'（ユニット型）シフト記号表'!$C$5:$W$46,21,FALSE))</f>
        <v/>
      </c>
      <c r="AE92" s="180" t="str">
        <f>IF(AE91="","",VLOOKUP(AE91,'（ユニット型）シフト記号表'!$C$5:$W$46,21,FALSE))</f>
        <v/>
      </c>
      <c r="AF92" s="180" t="str">
        <f>IF(AF91="","",VLOOKUP(AF91,'（ユニット型）シフト記号表'!$C$5:$W$46,21,FALSE))</f>
        <v/>
      </c>
      <c r="AG92" s="181" t="str">
        <f>IF(AG91="","",VLOOKUP(AG91,'（ユニット型）シフト記号表'!$C$5:$W$46,21,FALSE))</f>
        <v/>
      </c>
      <c r="AH92" s="179" t="str">
        <f>IF(AH91="","",VLOOKUP(AH91,'（ユニット型）シフト記号表'!$C$5:$W$46,21,FALSE))</f>
        <v/>
      </c>
      <c r="AI92" s="180" t="str">
        <f>IF(AI91="","",VLOOKUP(AI91,'（ユニット型）シフト記号表'!$C$5:$W$46,21,FALSE))</f>
        <v/>
      </c>
      <c r="AJ92" s="180" t="str">
        <f>IF(AJ91="","",VLOOKUP(AJ91,'（ユニット型）シフト記号表'!$C$5:$W$46,21,FALSE))</f>
        <v/>
      </c>
      <c r="AK92" s="180" t="str">
        <f>IF(AK91="","",VLOOKUP(AK91,'（ユニット型）シフト記号表'!$C$5:$W$46,21,FALSE))</f>
        <v/>
      </c>
      <c r="AL92" s="180" t="str">
        <f>IF(AL91="","",VLOOKUP(AL91,'（ユニット型）シフト記号表'!$C$5:$W$46,21,FALSE))</f>
        <v/>
      </c>
      <c r="AM92" s="180" t="str">
        <f>IF(AM91="","",VLOOKUP(AM91,'（ユニット型）シフト記号表'!$C$5:$W$46,21,FALSE))</f>
        <v/>
      </c>
      <c r="AN92" s="181" t="str">
        <f>IF(AN91="","",VLOOKUP(AN91,'（ユニット型）シフト記号表'!$C$5:$W$46,21,FALSE))</f>
        <v/>
      </c>
      <c r="AO92" s="179" t="str">
        <f>IF(AO91="","",VLOOKUP(AO91,'（ユニット型）シフト記号表'!$C$5:$W$46,21,FALSE))</f>
        <v/>
      </c>
      <c r="AP92" s="180" t="str">
        <f>IF(AP91="","",VLOOKUP(AP91,'（ユニット型）シフト記号表'!$C$5:$W$46,21,FALSE))</f>
        <v/>
      </c>
      <c r="AQ92" s="180" t="str">
        <f>IF(AQ91="","",VLOOKUP(AQ91,'（ユニット型）シフト記号表'!$C$5:$W$46,21,FALSE))</f>
        <v/>
      </c>
      <c r="AR92" s="180" t="str">
        <f>IF(AR91="","",VLOOKUP(AR91,'（ユニット型）シフト記号表'!$C$5:$W$46,21,FALSE))</f>
        <v/>
      </c>
      <c r="AS92" s="180" t="str">
        <f>IF(AS91="","",VLOOKUP(AS91,'（ユニット型）シフト記号表'!$C$5:$W$46,21,FALSE))</f>
        <v/>
      </c>
      <c r="AT92" s="180" t="str">
        <f>IF(AT91="","",VLOOKUP(AT91,'（ユニット型）シフト記号表'!$C$5:$W$46,21,FALSE))</f>
        <v/>
      </c>
      <c r="AU92" s="181" t="str">
        <f>IF(AU91="","",VLOOKUP(AU91,'（ユニット型）シフト記号表'!$C$5:$W$46,21,FALSE))</f>
        <v/>
      </c>
      <c r="AV92" s="179" t="str">
        <f>IF(AV91="","",VLOOKUP(AV91,'（ユニット型）シフト記号表'!$C$5:$W$46,21,FALSE))</f>
        <v/>
      </c>
      <c r="AW92" s="180" t="str">
        <f>IF(AW91="","",VLOOKUP(AW91,'（ユニット型）シフト記号表'!$C$5:$W$46,21,FALSE))</f>
        <v/>
      </c>
      <c r="AX92" s="180" t="str">
        <f>IF(AX91="","",VLOOKUP(AX91,'（ユニット型）シフト記号表'!$C$5:$W$46,21,FALSE))</f>
        <v/>
      </c>
      <c r="AY92" s="180" t="str">
        <f>IF(AY91="","",VLOOKUP(AY91,'（ユニット型）シフト記号表'!$C$5:$W$46,21,FALSE))</f>
        <v/>
      </c>
      <c r="AZ92" s="180" t="str">
        <f>IF(AZ91="","",VLOOKUP(AZ91,'（ユニット型）シフト記号表'!$C$5:$W$46,21,FALSE))</f>
        <v/>
      </c>
      <c r="BA92" s="180" t="str">
        <f>IF(BA91="","",VLOOKUP(BA91,'（ユニット型）シフト記号表'!$C$5:$W$46,21,FALSE))</f>
        <v/>
      </c>
      <c r="BB92" s="181" t="str">
        <f>IF(BB91="","",VLOOKUP(BB91,'（ユニット型）シフト記号表'!$C$5:$W$46,21,FALSE))</f>
        <v/>
      </c>
      <c r="BC92" s="179" t="str">
        <f>IF(BC91="","",VLOOKUP(BC91,'（ユニット型）シフト記号表'!$C$5:$W$46,21,FALSE))</f>
        <v/>
      </c>
      <c r="BD92" s="180" t="str">
        <f>IF(BD91="","",VLOOKUP(BD91,'（ユニット型）シフト記号表'!$C$5:$W$46,21,FALSE))</f>
        <v/>
      </c>
      <c r="BE92" s="182" t="str">
        <f>IF(BE91="","",VLOOKUP(BE91,'（ユニット型）シフト記号表'!$C$5:$W$46,21,FALSE))</f>
        <v/>
      </c>
      <c r="BF92" s="252">
        <f>IF($BI$3="計画",SUM(AA92:BB92),IF($BI$3="実績",SUM(AA92:BE92),""))</f>
        <v>0</v>
      </c>
      <c r="BG92" s="253"/>
      <c r="BH92" s="254">
        <f>IF($BI$3="計画",BF92/4,IF($BI$3="実績",(BF92/($BI$7/7)),""))</f>
        <v>0</v>
      </c>
      <c r="BI92" s="255"/>
      <c r="BJ92" s="240"/>
      <c r="BK92" s="241"/>
      <c r="BL92" s="241"/>
      <c r="BM92" s="241"/>
      <c r="BN92" s="242"/>
    </row>
    <row r="93" spans="2:66" ht="20.25" customHeight="1" x14ac:dyDescent="0.4">
      <c r="B93" s="59"/>
      <c r="C93" s="411"/>
      <c r="D93" s="416"/>
      <c r="E93" s="414"/>
      <c r="F93" s="415"/>
      <c r="G93" s="256"/>
      <c r="H93" s="257"/>
      <c r="I93" s="265">
        <f>G92</f>
        <v>0</v>
      </c>
      <c r="J93" s="257"/>
      <c r="K93" s="265">
        <f>M92</f>
        <v>0</v>
      </c>
      <c r="L93" s="257"/>
      <c r="M93" s="258"/>
      <c r="N93" s="259"/>
      <c r="O93" s="260"/>
      <c r="P93" s="261"/>
      <c r="Q93" s="261"/>
      <c r="R93" s="262"/>
      <c r="S93" s="278"/>
      <c r="T93" s="244"/>
      <c r="U93" s="279"/>
      <c r="V93" s="29" t="s">
        <v>129</v>
      </c>
      <c r="W93" s="52"/>
      <c r="X93" s="52"/>
      <c r="Y93" s="53"/>
      <c r="Z93" s="69"/>
      <c r="AA93" s="183" t="str">
        <f>IF(AA91="","",VLOOKUP(AA91,'（ユニット型）シフト記号表'!$C$5:$Y$46,23,FALSE))</f>
        <v/>
      </c>
      <c r="AB93" s="184" t="str">
        <f>IF(AB91="","",VLOOKUP(AB91,'（ユニット型）シフト記号表'!$C$5:$Y$46,23,FALSE))</f>
        <v/>
      </c>
      <c r="AC93" s="184" t="str">
        <f>IF(AC91="","",VLOOKUP(AC91,'（ユニット型）シフト記号表'!$C$5:$Y$46,23,FALSE))</f>
        <v/>
      </c>
      <c r="AD93" s="184" t="str">
        <f>IF(AD91="","",VLOOKUP(AD91,'（ユニット型）シフト記号表'!$C$5:$Y$46,23,FALSE))</f>
        <v/>
      </c>
      <c r="AE93" s="184" t="str">
        <f>IF(AE91="","",VLOOKUP(AE91,'（ユニット型）シフト記号表'!$C$5:$Y$46,23,FALSE))</f>
        <v/>
      </c>
      <c r="AF93" s="184" t="str">
        <f>IF(AF91="","",VLOOKUP(AF91,'（ユニット型）シフト記号表'!$C$5:$Y$46,23,FALSE))</f>
        <v/>
      </c>
      <c r="AG93" s="185" t="str">
        <f>IF(AG91="","",VLOOKUP(AG91,'（ユニット型）シフト記号表'!$C$5:$Y$46,23,FALSE))</f>
        <v/>
      </c>
      <c r="AH93" s="183" t="str">
        <f>IF(AH91="","",VLOOKUP(AH91,'（ユニット型）シフト記号表'!$C$5:$Y$46,23,FALSE))</f>
        <v/>
      </c>
      <c r="AI93" s="184" t="str">
        <f>IF(AI91="","",VLOOKUP(AI91,'（ユニット型）シフト記号表'!$C$5:$Y$46,23,FALSE))</f>
        <v/>
      </c>
      <c r="AJ93" s="184" t="str">
        <f>IF(AJ91="","",VLOOKUP(AJ91,'（ユニット型）シフト記号表'!$C$5:$Y$46,23,FALSE))</f>
        <v/>
      </c>
      <c r="AK93" s="184" t="str">
        <f>IF(AK91="","",VLOOKUP(AK91,'（ユニット型）シフト記号表'!$C$5:$Y$46,23,FALSE))</f>
        <v/>
      </c>
      <c r="AL93" s="184" t="str">
        <f>IF(AL91="","",VLOOKUP(AL91,'（ユニット型）シフト記号表'!$C$5:$Y$46,23,FALSE))</f>
        <v/>
      </c>
      <c r="AM93" s="184" t="str">
        <f>IF(AM91="","",VLOOKUP(AM91,'（ユニット型）シフト記号表'!$C$5:$Y$46,23,FALSE))</f>
        <v/>
      </c>
      <c r="AN93" s="185" t="str">
        <f>IF(AN91="","",VLOOKUP(AN91,'（ユニット型）シフト記号表'!$C$5:$Y$46,23,FALSE))</f>
        <v/>
      </c>
      <c r="AO93" s="183" t="str">
        <f>IF(AO91="","",VLOOKUP(AO91,'（ユニット型）シフト記号表'!$C$5:$Y$46,23,FALSE))</f>
        <v/>
      </c>
      <c r="AP93" s="184" t="str">
        <f>IF(AP91="","",VLOOKUP(AP91,'（ユニット型）シフト記号表'!$C$5:$Y$46,23,FALSE))</f>
        <v/>
      </c>
      <c r="AQ93" s="184" t="str">
        <f>IF(AQ91="","",VLOOKUP(AQ91,'（ユニット型）シフト記号表'!$C$5:$Y$46,23,FALSE))</f>
        <v/>
      </c>
      <c r="AR93" s="184" t="str">
        <f>IF(AR91="","",VLOOKUP(AR91,'（ユニット型）シフト記号表'!$C$5:$Y$46,23,FALSE))</f>
        <v/>
      </c>
      <c r="AS93" s="184" t="str">
        <f>IF(AS91="","",VLOOKUP(AS91,'（ユニット型）シフト記号表'!$C$5:$Y$46,23,FALSE))</f>
        <v/>
      </c>
      <c r="AT93" s="184" t="str">
        <f>IF(AT91="","",VLOOKUP(AT91,'（ユニット型）シフト記号表'!$C$5:$Y$46,23,FALSE))</f>
        <v/>
      </c>
      <c r="AU93" s="185" t="str">
        <f>IF(AU91="","",VLOOKUP(AU91,'（ユニット型）シフト記号表'!$C$5:$Y$46,23,FALSE))</f>
        <v/>
      </c>
      <c r="AV93" s="183" t="str">
        <f>IF(AV91="","",VLOOKUP(AV91,'（ユニット型）シフト記号表'!$C$5:$Y$46,23,FALSE))</f>
        <v/>
      </c>
      <c r="AW93" s="184" t="str">
        <f>IF(AW91="","",VLOOKUP(AW91,'（ユニット型）シフト記号表'!$C$5:$Y$46,23,FALSE))</f>
        <v/>
      </c>
      <c r="AX93" s="184" t="str">
        <f>IF(AX91="","",VLOOKUP(AX91,'（ユニット型）シフト記号表'!$C$5:$Y$46,23,FALSE))</f>
        <v/>
      </c>
      <c r="AY93" s="184" t="str">
        <f>IF(AY91="","",VLOOKUP(AY91,'（ユニット型）シフト記号表'!$C$5:$Y$46,23,FALSE))</f>
        <v/>
      </c>
      <c r="AZ93" s="184" t="str">
        <f>IF(AZ91="","",VLOOKUP(AZ91,'（ユニット型）シフト記号表'!$C$5:$Y$46,23,FALSE))</f>
        <v/>
      </c>
      <c r="BA93" s="184" t="str">
        <f>IF(BA91="","",VLOOKUP(BA91,'（ユニット型）シフト記号表'!$C$5:$Y$46,23,FALSE))</f>
        <v/>
      </c>
      <c r="BB93" s="185" t="str">
        <f>IF(BB91="","",VLOOKUP(BB91,'（ユニット型）シフト記号表'!$C$5:$Y$46,23,FALSE))</f>
        <v/>
      </c>
      <c r="BC93" s="183" t="str">
        <f>IF(BC91="","",VLOOKUP(BC91,'（ユニット型）シフト記号表'!$C$5:$Y$46,23,FALSE))</f>
        <v/>
      </c>
      <c r="BD93" s="184" t="str">
        <f>IF(BD91="","",VLOOKUP(BD91,'（ユニット型）シフト記号表'!$C$5:$Y$46,23,FALSE))</f>
        <v/>
      </c>
      <c r="BE93" s="186" t="str">
        <f>IF(BE91="","",VLOOKUP(BE91,'（ユニット型）シフト記号表'!$C$5:$Y$46,23,FALSE))</f>
        <v/>
      </c>
      <c r="BF93" s="263">
        <f>IF($BI$3="計画",SUM(AA93:BB93),IF($BI$3="実績",SUM(AA93:BE93),""))</f>
        <v>0</v>
      </c>
      <c r="BG93" s="264"/>
      <c r="BH93" s="284">
        <f>IF($BI$3="計画",BF93/4,IF($BI$3="実績",(BF93/($BI$7/7)),""))</f>
        <v>0</v>
      </c>
      <c r="BI93" s="285"/>
      <c r="BJ93" s="243"/>
      <c r="BK93" s="244"/>
      <c r="BL93" s="244"/>
      <c r="BM93" s="244"/>
      <c r="BN93" s="245"/>
    </row>
    <row r="94" spans="2:66" ht="20.25" customHeight="1" x14ac:dyDescent="0.4">
      <c r="B94" s="60"/>
      <c r="C94" s="410"/>
      <c r="D94" s="413"/>
      <c r="E94" s="414"/>
      <c r="F94" s="415"/>
      <c r="G94" s="246"/>
      <c r="H94" s="247"/>
      <c r="I94" s="205"/>
      <c r="J94" s="206"/>
      <c r="K94" s="205"/>
      <c r="L94" s="206"/>
      <c r="M94" s="272"/>
      <c r="N94" s="273"/>
      <c r="O94" s="250"/>
      <c r="P94" s="251"/>
      <c r="Q94" s="251"/>
      <c r="R94" s="247"/>
      <c r="S94" s="274"/>
      <c r="T94" s="238"/>
      <c r="U94" s="275"/>
      <c r="V94" s="25" t="s">
        <v>18</v>
      </c>
      <c r="W94" s="32"/>
      <c r="X94" s="32"/>
      <c r="Y94" s="20"/>
      <c r="Z94" s="68"/>
      <c r="AA94" s="209"/>
      <c r="AB94" s="210"/>
      <c r="AC94" s="210"/>
      <c r="AD94" s="210"/>
      <c r="AE94" s="210"/>
      <c r="AF94" s="210"/>
      <c r="AG94" s="211"/>
      <c r="AH94" s="209"/>
      <c r="AI94" s="210"/>
      <c r="AJ94" s="210"/>
      <c r="AK94" s="210"/>
      <c r="AL94" s="210"/>
      <c r="AM94" s="210"/>
      <c r="AN94" s="211"/>
      <c r="AO94" s="209"/>
      <c r="AP94" s="210"/>
      <c r="AQ94" s="210"/>
      <c r="AR94" s="210"/>
      <c r="AS94" s="210"/>
      <c r="AT94" s="210"/>
      <c r="AU94" s="211"/>
      <c r="AV94" s="209"/>
      <c r="AW94" s="210"/>
      <c r="AX94" s="210"/>
      <c r="AY94" s="210"/>
      <c r="AZ94" s="210"/>
      <c r="BA94" s="210"/>
      <c r="BB94" s="211"/>
      <c r="BC94" s="209"/>
      <c r="BD94" s="213"/>
      <c r="BE94" s="214"/>
      <c r="BF94" s="280"/>
      <c r="BG94" s="281"/>
      <c r="BH94" s="282"/>
      <c r="BI94" s="283"/>
      <c r="BJ94" s="237"/>
      <c r="BK94" s="238"/>
      <c r="BL94" s="238"/>
      <c r="BM94" s="238"/>
      <c r="BN94" s="239"/>
    </row>
    <row r="95" spans="2:66" ht="20.25" customHeight="1" x14ac:dyDescent="0.4">
      <c r="B95" s="58">
        <f>B92+1</f>
        <v>26</v>
      </c>
      <c r="C95" s="411"/>
      <c r="D95" s="416"/>
      <c r="E95" s="414"/>
      <c r="F95" s="415"/>
      <c r="G95" s="246"/>
      <c r="H95" s="247"/>
      <c r="I95" s="205"/>
      <c r="J95" s="206"/>
      <c r="K95" s="205"/>
      <c r="L95" s="206"/>
      <c r="M95" s="248"/>
      <c r="N95" s="249"/>
      <c r="O95" s="250"/>
      <c r="P95" s="251"/>
      <c r="Q95" s="251"/>
      <c r="R95" s="247"/>
      <c r="S95" s="276"/>
      <c r="T95" s="241"/>
      <c r="U95" s="277"/>
      <c r="V95" s="27" t="s">
        <v>84</v>
      </c>
      <c r="W95" s="28"/>
      <c r="X95" s="28"/>
      <c r="Y95" s="23"/>
      <c r="Z95" s="63"/>
      <c r="AA95" s="179" t="str">
        <f>IF(AA94="","",VLOOKUP(AA94,'（ユニット型）シフト記号表'!$C$5:$W$46,21,FALSE))</f>
        <v/>
      </c>
      <c r="AB95" s="180" t="str">
        <f>IF(AB94="","",VLOOKUP(AB94,'（ユニット型）シフト記号表'!$C$5:$W$46,21,FALSE))</f>
        <v/>
      </c>
      <c r="AC95" s="180" t="str">
        <f>IF(AC94="","",VLOOKUP(AC94,'（ユニット型）シフト記号表'!$C$5:$W$46,21,FALSE))</f>
        <v/>
      </c>
      <c r="AD95" s="180" t="str">
        <f>IF(AD94="","",VLOOKUP(AD94,'（ユニット型）シフト記号表'!$C$5:$W$46,21,FALSE))</f>
        <v/>
      </c>
      <c r="AE95" s="180" t="str">
        <f>IF(AE94="","",VLOOKUP(AE94,'（ユニット型）シフト記号表'!$C$5:$W$46,21,FALSE))</f>
        <v/>
      </c>
      <c r="AF95" s="180" t="str">
        <f>IF(AF94="","",VLOOKUP(AF94,'（ユニット型）シフト記号表'!$C$5:$W$46,21,FALSE))</f>
        <v/>
      </c>
      <c r="AG95" s="181" t="str">
        <f>IF(AG94="","",VLOOKUP(AG94,'（ユニット型）シフト記号表'!$C$5:$W$46,21,FALSE))</f>
        <v/>
      </c>
      <c r="AH95" s="179" t="str">
        <f>IF(AH94="","",VLOOKUP(AH94,'（ユニット型）シフト記号表'!$C$5:$W$46,21,FALSE))</f>
        <v/>
      </c>
      <c r="AI95" s="180" t="str">
        <f>IF(AI94="","",VLOOKUP(AI94,'（ユニット型）シフト記号表'!$C$5:$W$46,21,FALSE))</f>
        <v/>
      </c>
      <c r="AJ95" s="180" t="str">
        <f>IF(AJ94="","",VLOOKUP(AJ94,'（ユニット型）シフト記号表'!$C$5:$W$46,21,FALSE))</f>
        <v/>
      </c>
      <c r="AK95" s="180" t="str">
        <f>IF(AK94="","",VLOOKUP(AK94,'（ユニット型）シフト記号表'!$C$5:$W$46,21,FALSE))</f>
        <v/>
      </c>
      <c r="AL95" s="180" t="str">
        <f>IF(AL94="","",VLOOKUP(AL94,'（ユニット型）シフト記号表'!$C$5:$W$46,21,FALSE))</f>
        <v/>
      </c>
      <c r="AM95" s="180" t="str">
        <f>IF(AM94="","",VLOOKUP(AM94,'（ユニット型）シフト記号表'!$C$5:$W$46,21,FALSE))</f>
        <v/>
      </c>
      <c r="AN95" s="181" t="str">
        <f>IF(AN94="","",VLOOKUP(AN94,'（ユニット型）シフト記号表'!$C$5:$W$46,21,FALSE))</f>
        <v/>
      </c>
      <c r="AO95" s="179" t="str">
        <f>IF(AO94="","",VLOOKUP(AO94,'（ユニット型）シフト記号表'!$C$5:$W$46,21,FALSE))</f>
        <v/>
      </c>
      <c r="AP95" s="180" t="str">
        <f>IF(AP94="","",VLOOKUP(AP94,'（ユニット型）シフト記号表'!$C$5:$W$46,21,FALSE))</f>
        <v/>
      </c>
      <c r="AQ95" s="180" t="str">
        <f>IF(AQ94="","",VLOOKUP(AQ94,'（ユニット型）シフト記号表'!$C$5:$W$46,21,FALSE))</f>
        <v/>
      </c>
      <c r="AR95" s="180" t="str">
        <f>IF(AR94="","",VLOOKUP(AR94,'（ユニット型）シフト記号表'!$C$5:$W$46,21,FALSE))</f>
        <v/>
      </c>
      <c r="AS95" s="180" t="str">
        <f>IF(AS94="","",VLOOKUP(AS94,'（ユニット型）シフト記号表'!$C$5:$W$46,21,FALSE))</f>
        <v/>
      </c>
      <c r="AT95" s="180" t="str">
        <f>IF(AT94="","",VLOOKUP(AT94,'（ユニット型）シフト記号表'!$C$5:$W$46,21,FALSE))</f>
        <v/>
      </c>
      <c r="AU95" s="181" t="str">
        <f>IF(AU94="","",VLOOKUP(AU94,'（ユニット型）シフト記号表'!$C$5:$W$46,21,FALSE))</f>
        <v/>
      </c>
      <c r="AV95" s="179" t="str">
        <f>IF(AV94="","",VLOOKUP(AV94,'（ユニット型）シフト記号表'!$C$5:$W$46,21,FALSE))</f>
        <v/>
      </c>
      <c r="AW95" s="180" t="str">
        <f>IF(AW94="","",VLOOKUP(AW94,'（ユニット型）シフト記号表'!$C$5:$W$46,21,FALSE))</f>
        <v/>
      </c>
      <c r="AX95" s="180" t="str">
        <f>IF(AX94="","",VLOOKUP(AX94,'（ユニット型）シフト記号表'!$C$5:$W$46,21,FALSE))</f>
        <v/>
      </c>
      <c r="AY95" s="180" t="str">
        <f>IF(AY94="","",VLOOKUP(AY94,'（ユニット型）シフト記号表'!$C$5:$W$46,21,FALSE))</f>
        <v/>
      </c>
      <c r="AZ95" s="180" t="str">
        <f>IF(AZ94="","",VLOOKUP(AZ94,'（ユニット型）シフト記号表'!$C$5:$W$46,21,FALSE))</f>
        <v/>
      </c>
      <c r="BA95" s="180" t="str">
        <f>IF(BA94="","",VLOOKUP(BA94,'（ユニット型）シフト記号表'!$C$5:$W$46,21,FALSE))</f>
        <v/>
      </c>
      <c r="BB95" s="181" t="str">
        <f>IF(BB94="","",VLOOKUP(BB94,'（ユニット型）シフト記号表'!$C$5:$W$46,21,FALSE))</f>
        <v/>
      </c>
      <c r="BC95" s="179" t="str">
        <f>IF(BC94="","",VLOOKUP(BC94,'（ユニット型）シフト記号表'!$C$5:$W$46,21,FALSE))</f>
        <v/>
      </c>
      <c r="BD95" s="180" t="str">
        <f>IF(BD94="","",VLOOKUP(BD94,'（ユニット型）シフト記号表'!$C$5:$W$46,21,FALSE))</f>
        <v/>
      </c>
      <c r="BE95" s="182" t="str">
        <f>IF(BE94="","",VLOOKUP(BE94,'（ユニット型）シフト記号表'!$C$5:$W$46,21,FALSE))</f>
        <v/>
      </c>
      <c r="BF95" s="252">
        <f>IF($BI$3="計画",SUM(AA95:BB95),IF($BI$3="実績",SUM(AA95:BE95),""))</f>
        <v>0</v>
      </c>
      <c r="BG95" s="253"/>
      <c r="BH95" s="254">
        <f>IF($BI$3="計画",BF95/4,IF($BI$3="実績",(BF95/($BI$7/7)),""))</f>
        <v>0</v>
      </c>
      <c r="BI95" s="255"/>
      <c r="BJ95" s="240"/>
      <c r="BK95" s="241"/>
      <c r="BL95" s="241"/>
      <c r="BM95" s="241"/>
      <c r="BN95" s="242"/>
    </row>
    <row r="96" spans="2:66" ht="20.25" customHeight="1" x14ac:dyDescent="0.4">
      <c r="B96" s="59"/>
      <c r="C96" s="411"/>
      <c r="D96" s="416"/>
      <c r="E96" s="414"/>
      <c r="F96" s="415"/>
      <c r="G96" s="256"/>
      <c r="H96" s="257"/>
      <c r="I96" s="265">
        <f>G95</f>
        <v>0</v>
      </c>
      <c r="J96" s="257"/>
      <c r="K96" s="265">
        <f>M95</f>
        <v>0</v>
      </c>
      <c r="L96" s="257"/>
      <c r="M96" s="258"/>
      <c r="N96" s="259"/>
      <c r="O96" s="260"/>
      <c r="P96" s="261"/>
      <c r="Q96" s="261"/>
      <c r="R96" s="262"/>
      <c r="S96" s="278"/>
      <c r="T96" s="244"/>
      <c r="U96" s="279"/>
      <c r="V96" s="29" t="s">
        <v>129</v>
      </c>
      <c r="W96" s="52"/>
      <c r="X96" s="52"/>
      <c r="Y96" s="53"/>
      <c r="Z96" s="69"/>
      <c r="AA96" s="183" t="str">
        <f>IF(AA94="","",VLOOKUP(AA94,'（ユニット型）シフト記号表'!$C$5:$Y$46,23,FALSE))</f>
        <v/>
      </c>
      <c r="AB96" s="184" t="str">
        <f>IF(AB94="","",VLOOKUP(AB94,'（ユニット型）シフト記号表'!$C$5:$Y$46,23,FALSE))</f>
        <v/>
      </c>
      <c r="AC96" s="184" t="str">
        <f>IF(AC94="","",VLOOKUP(AC94,'（ユニット型）シフト記号表'!$C$5:$Y$46,23,FALSE))</f>
        <v/>
      </c>
      <c r="AD96" s="184" t="str">
        <f>IF(AD94="","",VLOOKUP(AD94,'（ユニット型）シフト記号表'!$C$5:$Y$46,23,FALSE))</f>
        <v/>
      </c>
      <c r="AE96" s="184" t="str">
        <f>IF(AE94="","",VLOOKUP(AE94,'（ユニット型）シフト記号表'!$C$5:$Y$46,23,FALSE))</f>
        <v/>
      </c>
      <c r="AF96" s="184" t="str">
        <f>IF(AF94="","",VLOOKUP(AF94,'（ユニット型）シフト記号表'!$C$5:$Y$46,23,FALSE))</f>
        <v/>
      </c>
      <c r="AG96" s="185" t="str">
        <f>IF(AG94="","",VLOOKUP(AG94,'（ユニット型）シフト記号表'!$C$5:$Y$46,23,FALSE))</f>
        <v/>
      </c>
      <c r="AH96" s="183" t="str">
        <f>IF(AH94="","",VLOOKUP(AH94,'（ユニット型）シフト記号表'!$C$5:$Y$46,23,FALSE))</f>
        <v/>
      </c>
      <c r="AI96" s="184" t="str">
        <f>IF(AI94="","",VLOOKUP(AI94,'（ユニット型）シフト記号表'!$C$5:$Y$46,23,FALSE))</f>
        <v/>
      </c>
      <c r="AJ96" s="184" t="str">
        <f>IF(AJ94="","",VLOOKUP(AJ94,'（ユニット型）シフト記号表'!$C$5:$Y$46,23,FALSE))</f>
        <v/>
      </c>
      <c r="AK96" s="184" t="str">
        <f>IF(AK94="","",VLOOKUP(AK94,'（ユニット型）シフト記号表'!$C$5:$Y$46,23,FALSE))</f>
        <v/>
      </c>
      <c r="AL96" s="184" t="str">
        <f>IF(AL94="","",VLOOKUP(AL94,'（ユニット型）シフト記号表'!$C$5:$Y$46,23,FALSE))</f>
        <v/>
      </c>
      <c r="AM96" s="184" t="str">
        <f>IF(AM94="","",VLOOKUP(AM94,'（ユニット型）シフト記号表'!$C$5:$Y$46,23,FALSE))</f>
        <v/>
      </c>
      <c r="AN96" s="185" t="str">
        <f>IF(AN94="","",VLOOKUP(AN94,'（ユニット型）シフト記号表'!$C$5:$Y$46,23,FALSE))</f>
        <v/>
      </c>
      <c r="AO96" s="183" t="str">
        <f>IF(AO94="","",VLOOKUP(AO94,'（ユニット型）シフト記号表'!$C$5:$Y$46,23,FALSE))</f>
        <v/>
      </c>
      <c r="AP96" s="184" t="str">
        <f>IF(AP94="","",VLOOKUP(AP94,'（ユニット型）シフト記号表'!$C$5:$Y$46,23,FALSE))</f>
        <v/>
      </c>
      <c r="AQ96" s="184" t="str">
        <f>IF(AQ94="","",VLOOKUP(AQ94,'（ユニット型）シフト記号表'!$C$5:$Y$46,23,FALSE))</f>
        <v/>
      </c>
      <c r="AR96" s="184" t="str">
        <f>IF(AR94="","",VLOOKUP(AR94,'（ユニット型）シフト記号表'!$C$5:$Y$46,23,FALSE))</f>
        <v/>
      </c>
      <c r="AS96" s="184" t="str">
        <f>IF(AS94="","",VLOOKUP(AS94,'（ユニット型）シフト記号表'!$C$5:$Y$46,23,FALSE))</f>
        <v/>
      </c>
      <c r="AT96" s="184" t="str">
        <f>IF(AT94="","",VLOOKUP(AT94,'（ユニット型）シフト記号表'!$C$5:$Y$46,23,FALSE))</f>
        <v/>
      </c>
      <c r="AU96" s="185" t="str">
        <f>IF(AU94="","",VLOOKUP(AU94,'（ユニット型）シフト記号表'!$C$5:$Y$46,23,FALSE))</f>
        <v/>
      </c>
      <c r="AV96" s="183" t="str">
        <f>IF(AV94="","",VLOOKUP(AV94,'（ユニット型）シフト記号表'!$C$5:$Y$46,23,FALSE))</f>
        <v/>
      </c>
      <c r="AW96" s="184" t="str">
        <f>IF(AW94="","",VLOOKUP(AW94,'（ユニット型）シフト記号表'!$C$5:$Y$46,23,FALSE))</f>
        <v/>
      </c>
      <c r="AX96" s="184" t="str">
        <f>IF(AX94="","",VLOOKUP(AX94,'（ユニット型）シフト記号表'!$C$5:$Y$46,23,FALSE))</f>
        <v/>
      </c>
      <c r="AY96" s="184" t="str">
        <f>IF(AY94="","",VLOOKUP(AY94,'（ユニット型）シフト記号表'!$C$5:$Y$46,23,FALSE))</f>
        <v/>
      </c>
      <c r="AZ96" s="184" t="str">
        <f>IF(AZ94="","",VLOOKUP(AZ94,'（ユニット型）シフト記号表'!$C$5:$Y$46,23,FALSE))</f>
        <v/>
      </c>
      <c r="BA96" s="184" t="str">
        <f>IF(BA94="","",VLOOKUP(BA94,'（ユニット型）シフト記号表'!$C$5:$Y$46,23,FALSE))</f>
        <v/>
      </c>
      <c r="BB96" s="185" t="str">
        <f>IF(BB94="","",VLOOKUP(BB94,'（ユニット型）シフト記号表'!$C$5:$Y$46,23,FALSE))</f>
        <v/>
      </c>
      <c r="BC96" s="183" t="str">
        <f>IF(BC94="","",VLOOKUP(BC94,'（ユニット型）シフト記号表'!$C$5:$Y$46,23,FALSE))</f>
        <v/>
      </c>
      <c r="BD96" s="184" t="str">
        <f>IF(BD94="","",VLOOKUP(BD94,'（ユニット型）シフト記号表'!$C$5:$Y$46,23,FALSE))</f>
        <v/>
      </c>
      <c r="BE96" s="186" t="str">
        <f>IF(BE94="","",VLOOKUP(BE94,'（ユニット型）シフト記号表'!$C$5:$Y$46,23,FALSE))</f>
        <v/>
      </c>
      <c r="BF96" s="263">
        <f>IF($BI$3="計画",SUM(AA96:BB96),IF($BI$3="実績",SUM(AA96:BE96),""))</f>
        <v>0</v>
      </c>
      <c r="BG96" s="264"/>
      <c r="BH96" s="284">
        <f>IF($BI$3="計画",BF96/4,IF($BI$3="実績",(BF96/($BI$7/7)),""))</f>
        <v>0</v>
      </c>
      <c r="BI96" s="285"/>
      <c r="BJ96" s="243"/>
      <c r="BK96" s="244"/>
      <c r="BL96" s="244"/>
      <c r="BM96" s="244"/>
      <c r="BN96" s="245"/>
    </row>
    <row r="97" spans="2:66" ht="20.25" customHeight="1" x14ac:dyDescent="0.4">
      <c r="B97" s="60"/>
      <c r="C97" s="410"/>
      <c r="D97" s="413"/>
      <c r="E97" s="414"/>
      <c r="F97" s="415"/>
      <c r="G97" s="246"/>
      <c r="H97" s="247"/>
      <c r="I97" s="205"/>
      <c r="J97" s="206"/>
      <c r="K97" s="205"/>
      <c r="L97" s="206"/>
      <c r="M97" s="272"/>
      <c r="N97" s="273"/>
      <c r="O97" s="250"/>
      <c r="P97" s="251"/>
      <c r="Q97" s="251"/>
      <c r="R97" s="247"/>
      <c r="S97" s="274"/>
      <c r="T97" s="238"/>
      <c r="U97" s="275"/>
      <c r="V97" s="25" t="s">
        <v>18</v>
      </c>
      <c r="W97" s="32"/>
      <c r="X97" s="32"/>
      <c r="Y97" s="20"/>
      <c r="Z97" s="68"/>
      <c r="AA97" s="209"/>
      <c r="AB97" s="210"/>
      <c r="AC97" s="210"/>
      <c r="AD97" s="210"/>
      <c r="AE97" s="210"/>
      <c r="AF97" s="210"/>
      <c r="AG97" s="211"/>
      <c r="AH97" s="209"/>
      <c r="AI97" s="210"/>
      <c r="AJ97" s="210"/>
      <c r="AK97" s="210"/>
      <c r="AL97" s="210"/>
      <c r="AM97" s="210"/>
      <c r="AN97" s="211"/>
      <c r="AO97" s="209"/>
      <c r="AP97" s="210"/>
      <c r="AQ97" s="210"/>
      <c r="AR97" s="210"/>
      <c r="AS97" s="210"/>
      <c r="AT97" s="210"/>
      <c r="AU97" s="211"/>
      <c r="AV97" s="209"/>
      <c r="AW97" s="210"/>
      <c r="AX97" s="210"/>
      <c r="AY97" s="210"/>
      <c r="AZ97" s="210"/>
      <c r="BA97" s="210"/>
      <c r="BB97" s="211"/>
      <c r="BC97" s="209"/>
      <c r="BD97" s="213"/>
      <c r="BE97" s="214"/>
      <c r="BF97" s="280"/>
      <c r="BG97" s="281"/>
      <c r="BH97" s="282"/>
      <c r="BI97" s="283"/>
      <c r="BJ97" s="237"/>
      <c r="BK97" s="238"/>
      <c r="BL97" s="238"/>
      <c r="BM97" s="238"/>
      <c r="BN97" s="239"/>
    </row>
    <row r="98" spans="2:66" ht="20.25" customHeight="1" x14ac:dyDescent="0.4">
      <c r="B98" s="58">
        <f>B95+1</f>
        <v>27</v>
      </c>
      <c r="C98" s="411"/>
      <c r="D98" s="416"/>
      <c r="E98" s="414"/>
      <c r="F98" s="415"/>
      <c r="G98" s="246"/>
      <c r="H98" s="247"/>
      <c r="I98" s="205"/>
      <c r="J98" s="206"/>
      <c r="K98" s="205"/>
      <c r="L98" s="206"/>
      <c r="M98" s="248"/>
      <c r="N98" s="249"/>
      <c r="O98" s="250"/>
      <c r="P98" s="251"/>
      <c r="Q98" s="251"/>
      <c r="R98" s="247"/>
      <c r="S98" s="276"/>
      <c r="T98" s="241"/>
      <c r="U98" s="277"/>
      <c r="V98" s="27" t="s">
        <v>84</v>
      </c>
      <c r="W98" s="28"/>
      <c r="X98" s="28"/>
      <c r="Y98" s="23"/>
      <c r="Z98" s="63"/>
      <c r="AA98" s="179" t="str">
        <f>IF(AA97="","",VLOOKUP(AA97,'（ユニット型）シフト記号表'!$C$5:$W$46,21,FALSE))</f>
        <v/>
      </c>
      <c r="AB98" s="180" t="str">
        <f>IF(AB97="","",VLOOKUP(AB97,'（ユニット型）シフト記号表'!$C$5:$W$46,21,FALSE))</f>
        <v/>
      </c>
      <c r="AC98" s="180" t="str">
        <f>IF(AC97="","",VLOOKUP(AC97,'（ユニット型）シフト記号表'!$C$5:$W$46,21,FALSE))</f>
        <v/>
      </c>
      <c r="AD98" s="180" t="str">
        <f>IF(AD97="","",VLOOKUP(AD97,'（ユニット型）シフト記号表'!$C$5:$W$46,21,FALSE))</f>
        <v/>
      </c>
      <c r="AE98" s="180" t="str">
        <f>IF(AE97="","",VLOOKUP(AE97,'（ユニット型）シフト記号表'!$C$5:$W$46,21,FALSE))</f>
        <v/>
      </c>
      <c r="AF98" s="180" t="str">
        <f>IF(AF97="","",VLOOKUP(AF97,'（ユニット型）シフト記号表'!$C$5:$W$46,21,FALSE))</f>
        <v/>
      </c>
      <c r="AG98" s="181" t="str">
        <f>IF(AG97="","",VLOOKUP(AG97,'（ユニット型）シフト記号表'!$C$5:$W$46,21,FALSE))</f>
        <v/>
      </c>
      <c r="AH98" s="179" t="str">
        <f>IF(AH97="","",VLOOKUP(AH97,'（ユニット型）シフト記号表'!$C$5:$W$46,21,FALSE))</f>
        <v/>
      </c>
      <c r="AI98" s="180" t="str">
        <f>IF(AI97="","",VLOOKUP(AI97,'（ユニット型）シフト記号表'!$C$5:$W$46,21,FALSE))</f>
        <v/>
      </c>
      <c r="AJ98" s="180" t="str">
        <f>IF(AJ97="","",VLOOKUP(AJ97,'（ユニット型）シフト記号表'!$C$5:$W$46,21,FALSE))</f>
        <v/>
      </c>
      <c r="AK98" s="180" t="str">
        <f>IF(AK97="","",VLOOKUP(AK97,'（ユニット型）シフト記号表'!$C$5:$W$46,21,FALSE))</f>
        <v/>
      </c>
      <c r="AL98" s="180" t="str">
        <f>IF(AL97="","",VLOOKUP(AL97,'（ユニット型）シフト記号表'!$C$5:$W$46,21,FALSE))</f>
        <v/>
      </c>
      <c r="AM98" s="180" t="str">
        <f>IF(AM97="","",VLOOKUP(AM97,'（ユニット型）シフト記号表'!$C$5:$W$46,21,FALSE))</f>
        <v/>
      </c>
      <c r="AN98" s="181" t="str">
        <f>IF(AN97="","",VLOOKUP(AN97,'（ユニット型）シフト記号表'!$C$5:$W$46,21,FALSE))</f>
        <v/>
      </c>
      <c r="AO98" s="179" t="str">
        <f>IF(AO97="","",VLOOKUP(AO97,'（ユニット型）シフト記号表'!$C$5:$W$46,21,FALSE))</f>
        <v/>
      </c>
      <c r="AP98" s="180" t="str">
        <f>IF(AP97="","",VLOOKUP(AP97,'（ユニット型）シフト記号表'!$C$5:$W$46,21,FALSE))</f>
        <v/>
      </c>
      <c r="AQ98" s="180" t="str">
        <f>IF(AQ97="","",VLOOKUP(AQ97,'（ユニット型）シフト記号表'!$C$5:$W$46,21,FALSE))</f>
        <v/>
      </c>
      <c r="AR98" s="180" t="str">
        <f>IF(AR97="","",VLOOKUP(AR97,'（ユニット型）シフト記号表'!$C$5:$W$46,21,FALSE))</f>
        <v/>
      </c>
      <c r="AS98" s="180" t="str">
        <f>IF(AS97="","",VLOOKUP(AS97,'（ユニット型）シフト記号表'!$C$5:$W$46,21,FALSE))</f>
        <v/>
      </c>
      <c r="AT98" s="180" t="str">
        <f>IF(AT97="","",VLOOKUP(AT97,'（ユニット型）シフト記号表'!$C$5:$W$46,21,FALSE))</f>
        <v/>
      </c>
      <c r="AU98" s="181" t="str">
        <f>IF(AU97="","",VLOOKUP(AU97,'（ユニット型）シフト記号表'!$C$5:$W$46,21,FALSE))</f>
        <v/>
      </c>
      <c r="AV98" s="179" t="str">
        <f>IF(AV97="","",VLOOKUP(AV97,'（ユニット型）シフト記号表'!$C$5:$W$46,21,FALSE))</f>
        <v/>
      </c>
      <c r="AW98" s="180" t="str">
        <f>IF(AW97="","",VLOOKUP(AW97,'（ユニット型）シフト記号表'!$C$5:$W$46,21,FALSE))</f>
        <v/>
      </c>
      <c r="AX98" s="180" t="str">
        <f>IF(AX97="","",VLOOKUP(AX97,'（ユニット型）シフト記号表'!$C$5:$W$46,21,FALSE))</f>
        <v/>
      </c>
      <c r="AY98" s="180" t="str">
        <f>IF(AY97="","",VLOOKUP(AY97,'（ユニット型）シフト記号表'!$C$5:$W$46,21,FALSE))</f>
        <v/>
      </c>
      <c r="AZ98" s="180" t="str">
        <f>IF(AZ97="","",VLOOKUP(AZ97,'（ユニット型）シフト記号表'!$C$5:$W$46,21,FALSE))</f>
        <v/>
      </c>
      <c r="BA98" s="180" t="str">
        <f>IF(BA97="","",VLOOKUP(BA97,'（ユニット型）シフト記号表'!$C$5:$W$46,21,FALSE))</f>
        <v/>
      </c>
      <c r="BB98" s="181" t="str">
        <f>IF(BB97="","",VLOOKUP(BB97,'（ユニット型）シフト記号表'!$C$5:$W$46,21,FALSE))</f>
        <v/>
      </c>
      <c r="BC98" s="179" t="str">
        <f>IF(BC97="","",VLOOKUP(BC97,'（ユニット型）シフト記号表'!$C$5:$W$46,21,FALSE))</f>
        <v/>
      </c>
      <c r="BD98" s="180" t="str">
        <f>IF(BD97="","",VLOOKUP(BD97,'（ユニット型）シフト記号表'!$C$5:$W$46,21,FALSE))</f>
        <v/>
      </c>
      <c r="BE98" s="182" t="str">
        <f>IF(BE97="","",VLOOKUP(BE97,'（ユニット型）シフト記号表'!$C$5:$W$46,21,FALSE))</f>
        <v/>
      </c>
      <c r="BF98" s="252">
        <f>IF($BI$3="計画",SUM(AA98:BB98),IF($BI$3="実績",SUM(AA98:BE98),""))</f>
        <v>0</v>
      </c>
      <c r="BG98" s="253"/>
      <c r="BH98" s="254">
        <f>IF($BI$3="計画",BF98/4,IF($BI$3="実績",(BF98/($BI$7/7)),""))</f>
        <v>0</v>
      </c>
      <c r="BI98" s="255"/>
      <c r="BJ98" s="240"/>
      <c r="BK98" s="241"/>
      <c r="BL98" s="241"/>
      <c r="BM98" s="241"/>
      <c r="BN98" s="242"/>
    </row>
    <row r="99" spans="2:66" ht="20.25" customHeight="1" x14ac:dyDescent="0.4">
      <c r="B99" s="59"/>
      <c r="C99" s="411"/>
      <c r="D99" s="416"/>
      <c r="E99" s="414"/>
      <c r="F99" s="415"/>
      <c r="G99" s="256"/>
      <c r="H99" s="257"/>
      <c r="I99" s="265">
        <f>G98</f>
        <v>0</v>
      </c>
      <c r="J99" s="257"/>
      <c r="K99" s="265">
        <f>M98</f>
        <v>0</v>
      </c>
      <c r="L99" s="257"/>
      <c r="M99" s="258"/>
      <c r="N99" s="259"/>
      <c r="O99" s="260"/>
      <c r="P99" s="261"/>
      <c r="Q99" s="261"/>
      <c r="R99" s="262"/>
      <c r="S99" s="278"/>
      <c r="T99" s="244"/>
      <c r="U99" s="279"/>
      <c r="V99" s="29" t="s">
        <v>129</v>
      </c>
      <c r="W99" s="52"/>
      <c r="X99" s="52"/>
      <c r="Y99" s="53"/>
      <c r="Z99" s="69"/>
      <c r="AA99" s="183" t="str">
        <f>IF(AA97="","",VLOOKUP(AA97,'（ユニット型）シフト記号表'!$C$5:$Y$46,23,FALSE))</f>
        <v/>
      </c>
      <c r="AB99" s="184" t="str">
        <f>IF(AB97="","",VLOOKUP(AB97,'（ユニット型）シフト記号表'!$C$5:$Y$46,23,FALSE))</f>
        <v/>
      </c>
      <c r="AC99" s="184" t="str">
        <f>IF(AC97="","",VLOOKUP(AC97,'（ユニット型）シフト記号表'!$C$5:$Y$46,23,FALSE))</f>
        <v/>
      </c>
      <c r="AD99" s="184" t="str">
        <f>IF(AD97="","",VLOOKUP(AD97,'（ユニット型）シフト記号表'!$C$5:$Y$46,23,FALSE))</f>
        <v/>
      </c>
      <c r="AE99" s="184" t="str">
        <f>IF(AE97="","",VLOOKUP(AE97,'（ユニット型）シフト記号表'!$C$5:$Y$46,23,FALSE))</f>
        <v/>
      </c>
      <c r="AF99" s="184" t="str">
        <f>IF(AF97="","",VLOOKUP(AF97,'（ユニット型）シフト記号表'!$C$5:$Y$46,23,FALSE))</f>
        <v/>
      </c>
      <c r="AG99" s="185" t="str">
        <f>IF(AG97="","",VLOOKUP(AG97,'（ユニット型）シフト記号表'!$C$5:$Y$46,23,FALSE))</f>
        <v/>
      </c>
      <c r="AH99" s="183" t="str">
        <f>IF(AH97="","",VLOOKUP(AH97,'（ユニット型）シフト記号表'!$C$5:$Y$46,23,FALSE))</f>
        <v/>
      </c>
      <c r="AI99" s="184" t="str">
        <f>IF(AI97="","",VLOOKUP(AI97,'（ユニット型）シフト記号表'!$C$5:$Y$46,23,FALSE))</f>
        <v/>
      </c>
      <c r="AJ99" s="184" t="str">
        <f>IF(AJ97="","",VLOOKUP(AJ97,'（ユニット型）シフト記号表'!$C$5:$Y$46,23,FALSE))</f>
        <v/>
      </c>
      <c r="AK99" s="184" t="str">
        <f>IF(AK97="","",VLOOKUP(AK97,'（ユニット型）シフト記号表'!$C$5:$Y$46,23,FALSE))</f>
        <v/>
      </c>
      <c r="AL99" s="184" t="str">
        <f>IF(AL97="","",VLOOKUP(AL97,'（ユニット型）シフト記号表'!$C$5:$Y$46,23,FALSE))</f>
        <v/>
      </c>
      <c r="AM99" s="184" t="str">
        <f>IF(AM97="","",VLOOKUP(AM97,'（ユニット型）シフト記号表'!$C$5:$Y$46,23,FALSE))</f>
        <v/>
      </c>
      <c r="AN99" s="185" t="str">
        <f>IF(AN97="","",VLOOKUP(AN97,'（ユニット型）シフト記号表'!$C$5:$Y$46,23,FALSE))</f>
        <v/>
      </c>
      <c r="AO99" s="183" t="str">
        <f>IF(AO97="","",VLOOKUP(AO97,'（ユニット型）シフト記号表'!$C$5:$Y$46,23,FALSE))</f>
        <v/>
      </c>
      <c r="AP99" s="184" t="str">
        <f>IF(AP97="","",VLOOKUP(AP97,'（ユニット型）シフト記号表'!$C$5:$Y$46,23,FALSE))</f>
        <v/>
      </c>
      <c r="AQ99" s="184" t="str">
        <f>IF(AQ97="","",VLOOKUP(AQ97,'（ユニット型）シフト記号表'!$C$5:$Y$46,23,FALSE))</f>
        <v/>
      </c>
      <c r="AR99" s="184" t="str">
        <f>IF(AR97="","",VLOOKUP(AR97,'（ユニット型）シフト記号表'!$C$5:$Y$46,23,FALSE))</f>
        <v/>
      </c>
      <c r="AS99" s="184" t="str">
        <f>IF(AS97="","",VLOOKUP(AS97,'（ユニット型）シフト記号表'!$C$5:$Y$46,23,FALSE))</f>
        <v/>
      </c>
      <c r="AT99" s="184" t="str">
        <f>IF(AT97="","",VLOOKUP(AT97,'（ユニット型）シフト記号表'!$C$5:$Y$46,23,FALSE))</f>
        <v/>
      </c>
      <c r="AU99" s="185" t="str">
        <f>IF(AU97="","",VLOOKUP(AU97,'（ユニット型）シフト記号表'!$C$5:$Y$46,23,FALSE))</f>
        <v/>
      </c>
      <c r="AV99" s="183" t="str">
        <f>IF(AV97="","",VLOOKUP(AV97,'（ユニット型）シフト記号表'!$C$5:$Y$46,23,FALSE))</f>
        <v/>
      </c>
      <c r="AW99" s="184" t="str">
        <f>IF(AW97="","",VLOOKUP(AW97,'（ユニット型）シフト記号表'!$C$5:$Y$46,23,FALSE))</f>
        <v/>
      </c>
      <c r="AX99" s="184" t="str">
        <f>IF(AX97="","",VLOOKUP(AX97,'（ユニット型）シフト記号表'!$C$5:$Y$46,23,FALSE))</f>
        <v/>
      </c>
      <c r="AY99" s="184" t="str">
        <f>IF(AY97="","",VLOOKUP(AY97,'（ユニット型）シフト記号表'!$C$5:$Y$46,23,FALSE))</f>
        <v/>
      </c>
      <c r="AZ99" s="184" t="str">
        <f>IF(AZ97="","",VLOOKUP(AZ97,'（ユニット型）シフト記号表'!$C$5:$Y$46,23,FALSE))</f>
        <v/>
      </c>
      <c r="BA99" s="184" t="str">
        <f>IF(BA97="","",VLOOKUP(BA97,'（ユニット型）シフト記号表'!$C$5:$Y$46,23,FALSE))</f>
        <v/>
      </c>
      <c r="BB99" s="185" t="str">
        <f>IF(BB97="","",VLOOKUP(BB97,'（ユニット型）シフト記号表'!$C$5:$Y$46,23,FALSE))</f>
        <v/>
      </c>
      <c r="BC99" s="183" t="str">
        <f>IF(BC97="","",VLOOKUP(BC97,'（ユニット型）シフト記号表'!$C$5:$Y$46,23,FALSE))</f>
        <v/>
      </c>
      <c r="BD99" s="184" t="str">
        <f>IF(BD97="","",VLOOKUP(BD97,'（ユニット型）シフト記号表'!$C$5:$Y$46,23,FALSE))</f>
        <v/>
      </c>
      <c r="BE99" s="186" t="str">
        <f>IF(BE97="","",VLOOKUP(BE97,'（ユニット型）シフト記号表'!$C$5:$Y$46,23,FALSE))</f>
        <v/>
      </c>
      <c r="BF99" s="263">
        <f>IF($BI$3="計画",SUM(AA99:BB99),IF($BI$3="実績",SUM(AA99:BE99),""))</f>
        <v>0</v>
      </c>
      <c r="BG99" s="264"/>
      <c r="BH99" s="284">
        <f>IF($BI$3="計画",BF99/4,IF($BI$3="実績",(BF99/($BI$7/7)),""))</f>
        <v>0</v>
      </c>
      <c r="BI99" s="285"/>
      <c r="BJ99" s="243"/>
      <c r="BK99" s="244"/>
      <c r="BL99" s="244"/>
      <c r="BM99" s="244"/>
      <c r="BN99" s="245"/>
    </row>
    <row r="100" spans="2:66" ht="20.25" customHeight="1" x14ac:dyDescent="0.4">
      <c r="B100" s="60"/>
      <c r="C100" s="410"/>
      <c r="D100" s="413"/>
      <c r="E100" s="414"/>
      <c r="F100" s="415"/>
      <c r="G100" s="246"/>
      <c r="H100" s="247"/>
      <c r="I100" s="205"/>
      <c r="J100" s="206"/>
      <c r="K100" s="205"/>
      <c r="L100" s="206"/>
      <c r="M100" s="272"/>
      <c r="N100" s="273"/>
      <c r="O100" s="250"/>
      <c r="P100" s="251"/>
      <c r="Q100" s="251"/>
      <c r="R100" s="247"/>
      <c r="S100" s="274"/>
      <c r="T100" s="238"/>
      <c r="U100" s="275"/>
      <c r="V100" s="25" t="s">
        <v>18</v>
      </c>
      <c r="W100" s="32"/>
      <c r="X100" s="32"/>
      <c r="Y100" s="20"/>
      <c r="Z100" s="68"/>
      <c r="AA100" s="209"/>
      <c r="AB100" s="210"/>
      <c r="AC100" s="210"/>
      <c r="AD100" s="210"/>
      <c r="AE100" s="210"/>
      <c r="AF100" s="210"/>
      <c r="AG100" s="211"/>
      <c r="AH100" s="209"/>
      <c r="AI100" s="210"/>
      <c r="AJ100" s="210"/>
      <c r="AK100" s="210"/>
      <c r="AL100" s="210"/>
      <c r="AM100" s="210"/>
      <c r="AN100" s="211"/>
      <c r="AO100" s="209"/>
      <c r="AP100" s="210"/>
      <c r="AQ100" s="210"/>
      <c r="AR100" s="210"/>
      <c r="AS100" s="210"/>
      <c r="AT100" s="210"/>
      <c r="AU100" s="211"/>
      <c r="AV100" s="209"/>
      <c r="AW100" s="210"/>
      <c r="AX100" s="210"/>
      <c r="AY100" s="210"/>
      <c r="AZ100" s="210"/>
      <c r="BA100" s="210"/>
      <c r="BB100" s="211"/>
      <c r="BC100" s="209"/>
      <c r="BD100" s="213"/>
      <c r="BE100" s="214"/>
      <c r="BF100" s="280"/>
      <c r="BG100" s="281"/>
      <c r="BH100" s="282"/>
      <c r="BI100" s="283"/>
      <c r="BJ100" s="237"/>
      <c r="BK100" s="238"/>
      <c r="BL100" s="238"/>
      <c r="BM100" s="238"/>
      <c r="BN100" s="239"/>
    </row>
    <row r="101" spans="2:66" ht="20.25" customHeight="1" x14ac:dyDescent="0.4">
      <c r="B101" s="58">
        <f>B98+1</f>
        <v>28</v>
      </c>
      <c r="C101" s="411"/>
      <c r="D101" s="416"/>
      <c r="E101" s="414"/>
      <c r="F101" s="415"/>
      <c r="G101" s="246"/>
      <c r="H101" s="247"/>
      <c r="I101" s="205"/>
      <c r="J101" s="206"/>
      <c r="K101" s="205"/>
      <c r="L101" s="206"/>
      <c r="M101" s="248"/>
      <c r="N101" s="249"/>
      <c r="O101" s="250"/>
      <c r="P101" s="251"/>
      <c r="Q101" s="251"/>
      <c r="R101" s="247"/>
      <c r="S101" s="276"/>
      <c r="T101" s="241"/>
      <c r="U101" s="277"/>
      <c r="V101" s="27" t="s">
        <v>84</v>
      </c>
      <c r="W101" s="28"/>
      <c r="X101" s="28"/>
      <c r="Y101" s="23"/>
      <c r="Z101" s="63"/>
      <c r="AA101" s="179" t="str">
        <f>IF(AA100="","",VLOOKUP(AA100,'（ユニット型）シフト記号表'!$C$5:$W$46,21,FALSE))</f>
        <v/>
      </c>
      <c r="AB101" s="180" t="str">
        <f>IF(AB100="","",VLOOKUP(AB100,'（ユニット型）シフト記号表'!$C$5:$W$46,21,FALSE))</f>
        <v/>
      </c>
      <c r="AC101" s="180" t="str">
        <f>IF(AC100="","",VLOOKUP(AC100,'（ユニット型）シフト記号表'!$C$5:$W$46,21,FALSE))</f>
        <v/>
      </c>
      <c r="AD101" s="180" t="str">
        <f>IF(AD100="","",VLOOKUP(AD100,'（ユニット型）シフト記号表'!$C$5:$W$46,21,FALSE))</f>
        <v/>
      </c>
      <c r="AE101" s="180" t="str">
        <f>IF(AE100="","",VLOOKUP(AE100,'（ユニット型）シフト記号表'!$C$5:$W$46,21,FALSE))</f>
        <v/>
      </c>
      <c r="AF101" s="180" t="str">
        <f>IF(AF100="","",VLOOKUP(AF100,'（ユニット型）シフト記号表'!$C$5:$W$46,21,FALSE))</f>
        <v/>
      </c>
      <c r="AG101" s="181" t="str">
        <f>IF(AG100="","",VLOOKUP(AG100,'（ユニット型）シフト記号表'!$C$5:$W$46,21,FALSE))</f>
        <v/>
      </c>
      <c r="AH101" s="179" t="str">
        <f>IF(AH100="","",VLOOKUP(AH100,'（ユニット型）シフト記号表'!$C$5:$W$46,21,FALSE))</f>
        <v/>
      </c>
      <c r="AI101" s="180" t="str">
        <f>IF(AI100="","",VLOOKUP(AI100,'（ユニット型）シフト記号表'!$C$5:$W$46,21,FALSE))</f>
        <v/>
      </c>
      <c r="AJ101" s="180" t="str">
        <f>IF(AJ100="","",VLOOKUP(AJ100,'（ユニット型）シフト記号表'!$C$5:$W$46,21,FALSE))</f>
        <v/>
      </c>
      <c r="AK101" s="180" t="str">
        <f>IF(AK100="","",VLOOKUP(AK100,'（ユニット型）シフト記号表'!$C$5:$W$46,21,FALSE))</f>
        <v/>
      </c>
      <c r="AL101" s="180" t="str">
        <f>IF(AL100="","",VLOOKUP(AL100,'（ユニット型）シフト記号表'!$C$5:$W$46,21,FALSE))</f>
        <v/>
      </c>
      <c r="AM101" s="180" t="str">
        <f>IF(AM100="","",VLOOKUP(AM100,'（ユニット型）シフト記号表'!$C$5:$W$46,21,FALSE))</f>
        <v/>
      </c>
      <c r="AN101" s="181" t="str">
        <f>IF(AN100="","",VLOOKUP(AN100,'（ユニット型）シフト記号表'!$C$5:$W$46,21,FALSE))</f>
        <v/>
      </c>
      <c r="AO101" s="179" t="str">
        <f>IF(AO100="","",VLOOKUP(AO100,'（ユニット型）シフト記号表'!$C$5:$W$46,21,FALSE))</f>
        <v/>
      </c>
      <c r="AP101" s="180" t="str">
        <f>IF(AP100="","",VLOOKUP(AP100,'（ユニット型）シフト記号表'!$C$5:$W$46,21,FALSE))</f>
        <v/>
      </c>
      <c r="AQ101" s="180" t="str">
        <f>IF(AQ100="","",VLOOKUP(AQ100,'（ユニット型）シフト記号表'!$C$5:$W$46,21,FALSE))</f>
        <v/>
      </c>
      <c r="AR101" s="180" t="str">
        <f>IF(AR100="","",VLOOKUP(AR100,'（ユニット型）シフト記号表'!$C$5:$W$46,21,FALSE))</f>
        <v/>
      </c>
      <c r="AS101" s="180" t="str">
        <f>IF(AS100="","",VLOOKUP(AS100,'（ユニット型）シフト記号表'!$C$5:$W$46,21,FALSE))</f>
        <v/>
      </c>
      <c r="AT101" s="180" t="str">
        <f>IF(AT100="","",VLOOKUP(AT100,'（ユニット型）シフト記号表'!$C$5:$W$46,21,FALSE))</f>
        <v/>
      </c>
      <c r="AU101" s="181" t="str">
        <f>IF(AU100="","",VLOOKUP(AU100,'（ユニット型）シフト記号表'!$C$5:$W$46,21,FALSE))</f>
        <v/>
      </c>
      <c r="AV101" s="179" t="str">
        <f>IF(AV100="","",VLOOKUP(AV100,'（ユニット型）シフト記号表'!$C$5:$W$46,21,FALSE))</f>
        <v/>
      </c>
      <c r="AW101" s="180" t="str">
        <f>IF(AW100="","",VLOOKUP(AW100,'（ユニット型）シフト記号表'!$C$5:$W$46,21,FALSE))</f>
        <v/>
      </c>
      <c r="AX101" s="180" t="str">
        <f>IF(AX100="","",VLOOKUP(AX100,'（ユニット型）シフト記号表'!$C$5:$W$46,21,FALSE))</f>
        <v/>
      </c>
      <c r="AY101" s="180" t="str">
        <f>IF(AY100="","",VLOOKUP(AY100,'（ユニット型）シフト記号表'!$C$5:$W$46,21,FALSE))</f>
        <v/>
      </c>
      <c r="AZ101" s="180" t="str">
        <f>IF(AZ100="","",VLOOKUP(AZ100,'（ユニット型）シフト記号表'!$C$5:$W$46,21,FALSE))</f>
        <v/>
      </c>
      <c r="BA101" s="180" t="str">
        <f>IF(BA100="","",VLOOKUP(BA100,'（ユニット型）シフト記号表'!$C$5:$W$46,21,FALSE))</f>
        <v/>
      </c>
      <c r="BB101" s="181" t="str">
        <f>IF(BB100="","",VLOOKUP(BB100,'（ユニット型）シフト記号表'!$C$5:$W$46,21,FALSE))</f>
        <v/>
      </c>
      <c r="BC101" s="179" t="str">
        <f>IF(BC100="","",VLOOKUP(BC100,'（ユニット型）シフト記号表'!$C$5:$W$46,21,FALSE))</f>
        <v/>
      </c>
      <c r="BD101" s="180" t="str">
        <f>IF(BD100="","",VLOOKUP(BD100,'（ユニット型）シフト記号表'!$C$5:$W$46,21,FALSE))</f>
        <v/>
      </c>
      <c r="BE101" s="182" t="str">
        <f>IF(BE100="","",VLOOKUP(BE100,'（ユニット型）シフト記号表'!$C$5:$W$46,21,FALSE))</f>
        <v/>
      </c>
      <c r="BF101" s="252">
        <f>IF($BI$3="計画",SUM(AA101:BB101),IF($BI$3="実績",SUM(AA101:BE101),""))</f>
        <v>0</v>
      </c>
      <c r="BG101" s="253"/>
      <c r="BH101" s="254">
        <f>IF($BI$3="計画",BF101/4,IF($BI$3="実績",(BF101/($BI$7/7)),""))</f>
        <v>0</v>
      </c>
      <c r="BI101" s="255"/>
      <c r="BJ101" s="240"/>
      <c r="BK101" s="241"/>
      <c r="BL101" s="241"/>
      <c r="BM101" s="241"/>
      <c r="BN101" s="242"/>
    </row>
    <row r="102" spans="2:66" ht="20.25" customHeight="1" x14ac:dyDescent="0.4">
      <c r="B102" s="59"/>
      <c r="C102" s="411"/>
      <c r="D102" s="416"/>
      <c r="E102" s="414"/>
      <c r="F102" s="415"/>
      <c r="G102" s="256"/>
      <c r="H102" s="257"/>
      <c r="I102" s="265">
        <f>G101</f>
        <v>0</v>
      </c>
      <c r="J102" s="257"/>
      <c r="K102" s="265">
        <f>M101</f>
        <v>0</v>
      </c>
      <c r="L102" s="257"/>
      <c r="M102" s="258"/>
      <c r="N102" s="259"/>
      <c r="O102" s="260"/>
      <c r="P102" s="261"/>
      <c r="Q102" s="261"/>
      <c r="R102" s="262"/>
      <c r="S102" s="278"/>
      <c r="T102" s="244"/>
      <c r="U102" s="279"/>
      <c r="V102" s="29" t="s">
        <v>129</v>
      </c>
      <c r="W102" s="52"/>
      <c r="X102" s="52"/>
      <c r="Y102" s="53"/>
      <c r="Z102" s="69"/>
      <c r="AA102" s="183" t="str">
        <f>IF(AA100="","",VLOOKUP(AA100,'（ユニット型）シフト記号表'!$C$5:$Y$46,23,FALSE))</f>
        <v/>
      </c>
      <c r="AB102" s="184" t="str">
        <f>IF(AB100="","",VLOOKUP(AB100,'（ユニット型）シフト記号表'!$C$5:$Y$46,23,FALSE))</f>
        <v/>
      </c>
      <c r="AC102" s="184" t="str">
        <f>IF(AC100="","",VLOOKUP(AC100,'（ユニット型）シフト記号表'!$C$5:$Y$46,23,FALSE))</f>
        <v/>
      </c>
      <c r="AD102" s="184" t="str">
        <f>IF(AD100="","",VLOOKUP(AD100,'（ユニット型）シフト記号表'!$C$5:$Y$46,23,FALSE))</f>
        <v/>
      </c>
      <c r="AE102" s="184" t="str">
        <f>IF(AE100="","",VLOOKUP(AE100,'（ユニット型）シフト記号表'!$C$5:$Y$46,23,FALSE))</f>
        <v/>
      </c>
      <c r="AF102" s="184" t="str">
        <f>IF(AF100="","",VLOOKUP(AF100,'（ユニット型）シフト記号表'!$C$5:$Y$46,23,FALSE))</f>
        <v/>
      </c>
      <c r="AG102" s="185" t="str">
        <f>IF(AG100="","",VLOOKUP(AG100,'（ユニット型）シフト記号表'!$C$5:$Y$46,23,FALSE))</f>
        <v/>
      </c>
      <c r="AH102" s="183" t="str">
        <f>IF(AH100="","",VLOOKUP(AH100,'（ユニット型）シフト記号表'!$C$5:$Y$46,23,FALSE))</f>
        <v/>
      </c>
      <c r="AI102" s="184" t="str">
        <f>IF(AI100="","",VLOOKUP(AI100,'（ユニット型）シフト記号表'!$C$5:$Y$46,23,FALSE))</f>
        <v/>
      </c>
      <c r="AJ102" s="184" t="str">
        <f>IF(AJ100="","",VLOOKUP(AJ100,'（ユニット型）シフト記号表'!$C$5:$Y$46,23,FALSE))</f>
        <v/>
      </c>
      <c r="AK102" s="184" t="str">
        <f>IF(AK100="","",VLOOKUP(AK100,'（ユニット型）シフト記号表'!$C$5:$Y$46,23,FALSE))</f>
        <v/>
      </c>
      <c r="AL102" s="184" t="str">
        <f>IF(AL100="","",VLOOKUP(AL100,'（ユニット型）シフト記号表'!$C$5:$Y$46,23,FALSE))</f>
        <v/>
      </c>
      <c r="AM102" s="184" t="str">
        <f>IF(AM100="","",VLOOKUP(AM100,'（ユニット型）シフト記号表'!$C$5:$Y$46,23,FALSE))</f>
        <v/>
      </c>
      <c r="AN102" s="185" t="str">
        <f>IF(AN100="","",VLOOKUP(AN100,'（ユニット型）シフト記号表'!$C$5:$Y$46,23,FALSE))</f>
        <v/>
      </c>
      <c r="AO102" s="183" t="str">
        <f>IF(AO100="","",VLOOKUP(AO100,'（ユニット型）シフト記号表'!$C$5:$Y$46,23,FALSE))</f>
        <v/>
      </c>
      <c r="AP102" s="184" t="str">
        <f>IF(AP100="","",VLOOKUP(AP100,'（ユニット型）シフト記号表'!$C$5:$Y$46,23,FALSE))</f>
        <v/>
      </c>
      <c r="AQ102" s="184" t="str">
        <f>IF(AQ100="","",VLOOKUP(AQ100,'（ユニット型）シフト記号表'!$C$5:$Y$46,23,FALSE))</f>
        <v/>
      </c>
      <c r="AR102" s="184" t="str">
        <f>IF(AR100="","",VLOOKUP(AR100,'（ユニット型）シフト記号表'!$C$5:$Y$46,23,FALSE))</f>
        <v/>
      </c>
      <c r="AS102" s="184" t="str">
        <f>IF(AS100="","",VLOOKUP(AS100,'（ユニット型）シフト記号表'!$C$5:$Y$46,23,FALSE))</f>
        <v/>
      </c>
      <c r="AT102" s="184" t="str">
        <f>IF(AT100="","",VLOOKUP(AT100,'（ユニット型）シフト記号表'!$C$5:$Y$46,23,FALSE))</f>
        <v/>
      </c>
      <c r="AU102" s="185" t="str">
        <f>IF(AU100="","",VLOOKUP(AU100,'（ユニット型）シフト記号表'!$C$5:$Y$46,23,FALSE))</f>
        <v/>
      </c>
      <c r="AV102" s="183" t="str">
        <f>IF(AV100="","",VLOOKUP(AV100,'（ユニット型）シフト記号表'!$C$5:$Y$46,23,FALSE))</f>
        <v/>
      </c>
      <c r="AW102" s="184" t="str">
        <f>IF(AW100="","",VLOOKUP(AW100,'（ユニット型）シフト記号表'!$C$5:$Y$46,23,FALSE))</f>
        <v/>
      </c>
      <c r="AX102" s="184" t="str">
        <f>IF(AX100="","",VLOOKUP(AX100,'（ユニット型）シフト記号表'!$C$5:$Y$46,23,FALSE))</f>
        <v/>
      </c>
      <c r="AY102" s="184" t="str">
        <f>IF(AY100="","",VLOOKUP(AY100,'（ユニット型）シフト記号表'!$C$5:$Y$46,23,FALSE))</f>
        <v/>
      </c>
      <c r="AZ102" s="184" t="str">
        <f>IF(AZ100="","",VLOOKUP(AZ100,'（ユニット型）シフト記号表'!$C$5:$Y$46,23,FALSE))</f>
        <v/>
      </c>
      <c r="BA102" s="184" t="str">
        <f>IF(BA100="","",VLOOKUP(BA100,'（ユニット型）シフト記号表'!$C$5:$Y$46,23,FALSE))</f>
        <v/>
      </c>
      <c r="BB102" s="185" t="str">
        <f>IF(BB100="","",VLOOKUP(BB100,'（ユニット型）シフト記号表'!$C$5:$Y$46,23,FALSE))</f>
        <v/>
      </c>
      <c r="BC102" s="183" t="str">
        <f>IF(BC100="","",VLOOKUP(BC100,'（ユニット型）シフト記号表'!$C$5:$Y$46,23,FALSE))</f>
        <v/>
      </c>
      <c r="BD102" s="184" t="str">
        <f>IF(BD100="","",VLOOKUP(BD100,'（ユニット型）シフト記号表'!$C$5:$Y$46,23,FALSE))</f>
        <v/>
      </c>
      <c r="BE102" s="186" t="str">
        <f>IF(BE100="","",VLOOKUP(BE100,'（ユニット型）シフト記号表'!$C$5:$Y$46,23,FALSE))</f>
        <v/>
      </c>
      <c r="BF102" s="263">
        <f>IF($BI$3="計画",SUM(AA102:BB102),IF($BI$3="実績",SUM(AA102:BE102),""))</f>
        <v>0</v>
      </c>
      <c r="BG102" s="264"/>
      <c r="BH102" s="284">
        <f>IF($BI$3="計画",BF102/4,IF($BI$3="実績",(BF102/($BI$7/7)),""))</f>
        <v>0</v>
      </c>
      <c r="BI102" s="285"/>
      <c r="BJ102" s="243"/>
      <c r="BK102" s="244"/>
      <c r="BL102" s="244"/>
      <c r="BM102" s="244"/>
      <c r="BN102" s="245"/>
    </row>
    <row r="103" spans="2:66" ht="20.25" customHeight="1" x14ac:dyDescent="0.4">
      <c r="B103" s="60"/>
      <c r="C103" s="410"/>
      <c r="D103" s="413"/>
      <c r="E103" s="414"/>
      <c r="F103" s="415"/>
      <c r="G103" s="246"/>
      <c r="H103" s="247"/>
      <c r="I103" s="205"/>
      <c r="J103" s="206"/>
      <c r="K103" s="205"/>
      <c r="L103" s="206"/>
      <c r="M103" s="272"/>
      <c r="N103" s="273"/>
      <c r="O103" s="250"/>
      <c r="P103" s="251"/>
      <c r="Q103" s="251"/>
      <c r="R103" s="247"/>
      <c r="S103" s="274"/>
      <c r="T103" s="238"/>
      <c r="U103" s="275"/>
      <c r="V103" s="25" t="s">
        <v>18</v>
      </c>
      <c r="W103" s="32"/>
      <c r="X103" s="32"/>
      <c r="Y103" s="20"/>
      <c r="Z103" s="68"/>
      <c r="AA103" s="209"/>
      <c r="AB103" s="213"/>
      <c r="AC103" s="213"/>
      <c r="AD103" s="213"/>
      <c r="AE103" s="213"/>
      <c r="AF103" s="213"/>
      <c r="AG103" s="211"/>
      <c r="AH103" s="209"/>
      <c r="AI103" s="213"/>
      <c r="AJ103" s="213"/>
      <c r="AK103" s="213"/>
      <c r="AL103" s="213"/>
      <c r="AM103" s="213"/>
      <c r="AN103" s="211"/>
      <c r="AO103" s="209"/>
      <c r="AP103" s="213"/>
      <c r="AQ103" s="213"/>
      <c r="AR103" s="213"/>
      <c r="AS103" s="213"/>
      <c r="AT103" s="213"/>
      <c r="AU103" s="211"/>
      <c r="AV103" s="209"/>
      <c r="AW103" s="213"/>
      <c r="AX103" s="213"/>
      <c r="AY103" s="213"/>
      <c r="AZ103" s="213"/>
      <c r="BA103" s="213"/>
      <c r="BB103" s="211"/>
      <c r="BC103" s="209"/>
      <c r="BD103" s="213"/>
      <c r="BE103" s="214"/>
      <c r="BF103" s="280"/>
      <c r="BG103" s="281"/>
      <c r="BH103" s="282"/>
      <c r="BI103" s="283"/>
      <c r="BJ103" s="237"/>
      <c r="BK103" s="238"/>
      <c r="BL103" s="238"/>
      <c r="BM103" s="238"/>
      <c r="BN103" s="239"/>
    </row>
    <row r="104" spans="2:66" ht="20.25" customHeight="1" x14ac:dyDescent="0.4">
      <c r="B104" s="58">
        <f>B101+1</f>
        <v>29</v>
      </c>
      <c r="C104" s="411"/>
      <c r="D104" s="416"/>
      <c r="E104" s="414"/>
      <c r="F104" s="415"/>
      <c r="G104" s="246"/>
      <c r="H104" s="247"/>
      <c r="I104" s="205"/>
      <c r="J104" s="206"/>
      <c r="K104" s="205"/>
      <c r="L104" s="206"/>
      <c r="M104" s="248"/>
      <c r="N104" s="249"/>
      <c r="O104" s="250"/>
      <c r="P104" s="251"/>
      <c r="Q104" s="251"/>
      <c r="R104" s="247"/>
      <c r="S104" s="276"/>
      <c r="T104" s="241"/>
      <c r="U104" s="277"/>
      <c r="V104" s="27" t="s">
        <v>84</v>
      </c>
      <c r="W104" s="28"/>
      <c r="X104" s="28"/>
      <c r="Y104" s="23"/>
      <c r="Z104" s="63"/>
      <c r="AA104" s="179" t="str">
        <f>IF(AA103="","",VLOOKUP(AA103,'（ユニット型）シフト記号表'!$C$5:$W$46,21,FALSE))</f>
        <v/>
      </c>
      <c r="AB104" s="180" t="str">
        <f>IF(AB103="","",VLOOKUP(AB103,'（ユニット型）シフト記号表'!$C$5:$W$46,21,FALSE))</f>
        <v/>
      </c>
      <c r="AC104" s="180" t="str">
        <f>IF(AC103="","",VLOOKUP(AC103,'（ユニット型）シフト記号表'!$C$5:$W$46,21,FALSE))</f>
        <v/>
      </c>
      <c r="AD104" s="180" t="str">
        <f>IF(AD103="","",VLOOKUP(AD103,'（ユニット型）シフト記号表'!$C$5:$W$46,21,FALSE))</f>
        <v/>
      </c>
      <c r="AE104" s="180" t="str">
        <f>IF(AE103="","",VLOOKUP(AE103,'（ユニット型）シフト記号表'!$C$5:$W$46,21,FALSE))</f>
        <v/>
      </c>
      <c r="AF104" s="180" t="str">
        <f>IF(AF103="","",VLOOKUP(AF103,'（ユニット型）シフト記号表'!$C$5:$W$46,21,FALSE))</f>
        <v/>
      </c>
      <c r="AG104" s="181" t="str">
        <f>IF(AG103="","",VLOOKUP(AG103,'（ユニット型）シフト記号表'!$C$5:$W$46,21,FALSE))</f>
        <v/>
      </c>
      <c r="AH104" s="179" t="str">
        <f>IF(AH103="","",VLOOKUP(AH103,'（ユニット型）シフト記号表'!$C$5:$W$46,21,FALSE))</f>
        <v/>
      </c>
      <c r="AI104" s="180" t="str">
        <f>IF(AI103="","",VLOOKUP(AI103,'（ユニット型）シフト記号表'!$C$5:$W$46,21,FALSE))</f>
        <v/>
      </c>
      <c r="AJ104" s="180" t="str">
        <f>IF(AJ103="","",VLOOKUP(AJ103,'（ユニット型）シフト記号表'!$C$5:$W$46,21,FALSE))</f>
        <v/>
      </c>
      <c r="AK104" s="180" t="str">
        <f>IF(AK103="","",VLOOKUP(AK103,'（ユニット型）シフト記号表'!$C$5:$W$46,21,FALSE))</f>
        <v/>
      </c>
      <c r="AL104" s="180" t="str">
        <f>IF(AL103="","",VLOOKUP(AL103,'（ユニット型）シフト記号表'!$C$5:$W$46,21,FALSE))</f>
        <v/>
      </c>
      <c r="AM104" s="180" t="str">
        <f>IF(AM103="","",VLOOKUP(AM103,'（ユニット型）シフト記号表'!$C$5:$W$46,21,FALSE))</f>
        <v/>
      </c>
      <c r="AN104" s="181" t="str">
        <f>IF(AN103="","",VLOOKUP(AN103,'（ユニット型）シフト記号表'!$C$5:$W$46,21,FALSE))</f>
        <v/>
      </c>
      <c r="AO104" s="179" t="str">
        <f>IF(AO103="","",VLOOKUP(AO103,'（ユニット型）シフト記号表'!$C$5:$W$46,21,FALSE))</f>
        <v/>
      </c>
      <c r="AP104" s="180" t="str">
        <f>IF(AP103="","",VLOOKUP(AP103,'（ユニット型）シフト記号表'!$C$5:$W$46,21,FALSE))</f>
        <v/>
      </c>
      <c r="AQ104" s="180" t="str">
        <f>IF(AQ103="","",VLOOKUP(AQ103,'（ユニット型）シフト記号表'!$C$5:$W$46,21,FALSE))</f>
        <v/>
      </c>
      <c r="AR104" s="180" t="str">
        <f>IF(AR103="","",VLOOKUP(AR103,'（ユニット型）シフト記号表'!$C$5:$W$46,21,FALSE))</f>
        <v/>
      </c>
      <c r="AS104" s="180" t="str">
        <f>IF(AS103="","",VLOOKUP(AS103,'（ユニット型）シフト記号表'!$C$5:$W$46,21,FALSE))</f>
        <v/>
      </c>
      <c r="AT104" s="180" t="str">
        <f>IF(AT103="","",VLOOKUP(AT103,'（ユニット型）シフト記号表'!$C$5:$W$46,21,FALSE))</f>
        <v/>
      </c>
      <c r="AU104" s="181" t="str">
        <f>IF(AU103="","",VLOOKUP(AU103,'（ユニット型）シフト記号表'!$C$5:$W$46,21,FALSE))</f>
        <v/>
      </c>
      <c r="AV104" s="179" t="str">
        <f>IF(AV103="","",VLOOKUP(AV103,'（ユニット型）シフト記号表'!$C$5:$W$46,21,FALSE))</f>
        <v/>
      </c>
      <c r="AW104" s="180" t="str">
        <f>IF(AW103="","",VLOOKUP(AW103,'（ユニット型）シフト記号表'!$C$5:$W$46,21,FALSE))</f>
        <v/>
      </c>
      <c r="AX104" s="180" t="str">
        <f>IF(AX103="","",VLOOKUP(AX103,'（ユニット型）シフト記号表'!$C$5:$W$46,21,FALSE))</f>
        <v/>
      </c>
      <c r="AY104" s="180" t="str">
        <f>IF(AY103="","",VLOOKUP(AY103,'（ユニット型）シフト記号表'!$C$5:$W$46,21,FALSE))</f>
        <v/>
      </c>
      <c r="AZ104" s="180" t="str">
        <f>IF(AZ103="","",VLOOKUP(AZ103,'（ユニット型）シフト記号表'!$C$5:$W$46,21,FALSE))</f>
        <v/>
      </c>
      <c r="BA104" s="180" t="str">
        <f>IF(BA103="","",VLOOKUP(BA103,'（ユニット型）シフト記号表'!$C$5:$W$46,21,FALSE))</f>
        <v/>
      </c>
      <c r="BB104" s="181" t="str">
        <f>IF(BB103="","",VLOOKUP(BB103,'（ユニット型）シフト記号表'!$C$5:$W$46,21,FALSE))</f>
        <v/>
      </c>
      <c r="BC104" s="179" t="str">
        <f>IF(BC103="","",VLOOKUP(BC103,'（ユニット型）シフト記号表'!$C$5:$W$46,21,FALSE))</f>
        <v/>
      </c>
      <c r="BD104" s="180" t="str">
        <f>IF(BD103="","",VLOOKUP(BD103,'（ユニット型）シフト記号表'!$C$5:$W$46,21,FALSE))</f>
        <v/>
      </c>
      <c r="BE104" s="182" t="str">
        <f>IF(BE103="","",VLOOKUP(BE103,'（ユニット型）シフト記号表'!$C$5:$W$46,21,FALSE))</f>
        <v/>
      </c>
      <c r="BF104" s="252">
        <f>IF($BI$3="計画",SUM(AA104:BB104),IF($BI$3="実績",SUM(AA104:BE104),""))</f>
        <v>0</v>
      </c>
      <c r="BG104" s="253"/>
      <c r="BH104" s="254">
        <f>IF($BI$3="計画",BF104/4,IF($BI$3="実績",(BF104/($BI$7/7)),""))</f>
        <v>0</v>
      </c>
      <c r="BI104" s="255"/>
      <c r="BJ104" s="240"/>
      <c r="BK104" s="241"/>
      <c r="BL104" s="241"/>
      <c r="BM104" s="241"/>
      <c r="BN104" s="242"/>
    </row>
    <row r="105" spans="2:66" ht="20.25" customHeight="1" x14ac:dyDescent="0.4">
      <c r="B105" s="59"/>
      <c r="C105" s="411"/>
      <c r="D105" s="416"/>
      <c r="E105" s="414"/>
      <c r="F105" s="415"/>
      <c r="G105" s="256"/>
      <c r="H105" s="257"/>
      <c r="I105" s="265">
        <f>G104</f>
        <v>0</v>
      </c>
      <c r="J105" s="257"/>
      <c r="K105" s="265">
        <f>M104</f>
        <v>0</v>
      </c>
      <c r="L105" s="257"/>
      <c r="M105" s="258"/>
      <c r="N105" s="259"/>
      <c r="O105" s="260"/>
      <c r="P105" s="261"/>
      <c r="Q105" s="261"/>
      <c r="R105" s="262"/>
      <c r="S105" s="278"/>
      <c r="T105" s="244"/>
      <c r="U105" s="279"/>
      <c r="V105" s="29" t="s">
        <v>129</v>
      </c>
      <c r="W105" s="52"/>
      <c r="X105" s="52"/>
      <c r="Y105" s="53"/>
      <c r="Z105" s="69"/>
      <c r="AA105" s="183" t="str">
        <f>IF(AA103="","",VLOOKUP(AA103,'（ユニット型）シフト記号表'!$C$5:$Y$46,23,FALSE))</f>
        <v/>
      </c>
      <c r="AB105" s="184" t="str">
        <f>IF(AB103="","",VLOOKUP(AB103,'（ユニット型）シフト記号表'!$C$5:$Y$46,23,FALSE))</f>
        <v/>
      </c>
      <c r="AC105" s="184" t="str">
        <f>IF(AC103="","",VLOOKUP(AC103,'（ユニット型）シフト記号表'!$C$5:$Y$46,23,FALSE))</f>
        <v/>
      </c>
      <c r="AD105" s="184" t="str">
        <f>IF(AD103="","",VLOOKUP(AD103,'（ユニット型）シフト記号表'!$C$5:$Y$46,23,FALSE))</f>
        <v/>
      </c>
      <c r="AE105" s="184" t="str">
        <f>IF(AE103="","",VLOOKUP(AE103,'（ユニット型）シフト記号表'!$C$5:$Y$46,23,FALSE))</f>
        <v/>
      </c>
      <c r="AF105" s="184" t="str">
        <f>IF(AF103="","",VLOOKUP(AF103,'（ユニット型）シフト記号表'!$C$5:$Y$46,23,FALSE))</f>
        <v/>
      </c>
      <c r="AG105" s="185" t="str">
        <f>IF(AG103="","",VLOOKUP(AG103,'（ユニット型）シフト記号表'!$C$5:$Y$46,23,FALSE))</f>
        <v/>
      </c>
      <c r="AH105" s="183" t="str">
        <f>IF(AH103="","",VLOOKUP(AH103,'（ユニット型）シフト記号表'!$C$5:$Y$46,23,FALSE))</f>
        <v/>
      </c>
      <c r="AI105" s="184" t="str">
        <f>IF(AI103="","",VLOOKUP(AI103,'（ユニット型）シフト記号表'!$C$5:$Y$46,23,FALSE))</f>
        <v/>
      </c>
      <c r="AJ105" s="184" t="str">
        <f>IF(AJ103="","",VLOOKUP(AJ103,'（ユニット型）シフト記号表'!$C$5:$Y$46,23,FALSE))</f>
        <v/>
      </c>
      <c r="AK105" s="184" t="str">
        <f>IF(AK103="","",VLOOKUP(AK103,'（ユニット型）シフト記号表'!$C$5:$Y$46,23,FALSE))</f>
        <v/>
      </c>
      <c r="AL105" s="184" t="str">
        <f>IF(AL103="","",VLOOKUP(AL103,'（ユニット型）シフト記号表'!$C$5:$Y$46,23,FALSE))</f>
        <v/>
      </c>
      <c r="AM105" s="184" t="str">
        <f>IF(AM103="","",VLOOKUP(AM103,'（ユニット型）シフト記号表'!$C$5:$Y$46,23,FALSE))</f>
        <v/>
      </c>
      <c r="AN105" s="185" t="str">
        <f>IF(AN103="","",VLOOKUP(AN103,'（ユニット型）シフト記号表'!$C$5:$Y$46,23,FALSE))</f>
        <v/>
      </c>
      <c r="AO105" s="183" t="str">
        <f>IF(AO103="","",VLOOKUP(AO103,'（ユニット型）シフト記号表'!$C$5:$Y$46,23,FALSE))</f>
        <v/>
      </c>
      <c r="AP105" s="184" t="str">
        <f>IF(AP103="","",VLOOKUP(AP103,'（ユニット型）シフト記号表'!$C$5:$Y$46,23,FALSE))</f>
        <v/>
      </c>
      <c r="AQ105" s="184" t="str">
        <f>IF(AQ103="","",VLOOKUP(AQ103,'（ユニット型）シフト記号表'!$C$5:$Y$46,23,FALSE))</f>
        <v/>
      </c>
      <c r="AR105" s="184" t="str">
        <f>IF(AR103="","",VLOOKUP(AR103,'（ユニット型）シフト記号表'!$C$5:$Y$46,23,FALSE))</f>
        <v/>
      </c>
      <c r="AS105" s="184" t="str">
        <f>IF(AS103="","",VLOOKUP(AS103,'（ユニット型）シフト記号表'!$C$5:$Y$46,23,FALSE))</f>
        <v/>
      </c>
      <c r="AT105" s="184" t="str">
        <f>IF(AT103="","",VLOOKUP(AT103,'（ユニット型）シフト記号表'!$C$5:$Y$46,23,FALSE))</f>
        <v/>
      </c>
      <c r="AU105" s="185" t="str">
        <f>IF(AU103="","",VLOOKUP(AU103,'（ユニット型）シフト記号表'!$C$5:$Y$46,23,FALSE))</f>
        <v/>
      </c>
      <c r="AV105" s="183" t="str">
        <f>IF(AV103="","",VLOOKUP(AV103,'（ユニット型）シフト記号表'!$C$5:$Y$46,23,FALSE))</f>
        <v/>
      </c>
      <c r="AW105" s="184" t="str">
        <f>IF(AW103="","",VLOOKUP(AW103,'（ユニット型）シフト記号表'!$C$5:$Y$46,23,FALSE))</f>
        <v/>
      </c>
      <c r="AX105" s="184" t="str">
        <f>IF(AX103="","",VLOOKUP(AX103,'（ユニット型）シフト記号表'!$C$5:$Y$46,23,FALSE))</f>
        <v/>
      </c>
      <c r="AY105" s="184" t="str">
        <f>IF(AY103="","",VLOOKUP(AY103,'（ユニット型）シフト記号表'!$C$5:$Y$46,23,FALSE))</f>
        <v/>
      </c>
      <c r="AZ105" s="184" t="str">
        <f>IF(AZ103="","",VLOOKUP(AZ103,'（ユニット型）シフト記号表'!$C$5:$Y$46,23,FALSE))</f>
        <v/>
      </c>
      <c r="BA105" s="184" t="str">
        <f>IF(BA103="","",VLOOKUP(BA103,'（ユニット型）シフト記号表'!$C$5:$Y$46,23,FALSE))</f>
        <v/>
      </c>
      <c r="BB105" s="185" t="str">
        <f>IF(BB103="","",VLOOKUP(BB103,'（ユニット型）シフト記号表'!$C$5:$Y$46,23,FALSE))</f>
        <v/>
      </c>
      <c r="BC105" s="183" t="str">
        <f>IF(BC103="","",VLOOKUP(BC103,'（ユニット型）シフト記号表'!$C$5:$Y$46,23,FALSE))</f>
        <v/>
      </c>
      <c r="BD105" s="184" t="str">
        <f>IF(BD103="","",VLOOKUP(BD103,'（ユニット型）シフト記号表'!$C$5:$Y$46,23,FALSE))</f>
        <v/>
      </c>
      <c r="BE105" s="186" t="str">
        <f>IF(BE103="","",VLOOKUP(BE103,'（ユニット型）シフト記号表'!$C$5:$Y$46,23,FALSE))</f>
        <v/>
      </c>
      <c r="BF105" s="263">
        <f>IF($BI$3="計画",SUM(AA105:BB105),IF($BI$3="実績",SUM(AA105:BE105),""))</f>
        <v>0</v>
      </c>
      <c r="BG105" s="264"/>
      <c r="BH105" s="284">
        <f>IF($BI$3="計画",BF105/4,IF($BI$3="実績",(BF105/($BI$7/7)),""))</f>
        <v>0</v>
      </c>
      <c r="BI105" s="285"/>
      <c r="BJ105" s="243"/>
      <c r="BK105" s="244"/>
      <c r="BL105" s="244"/>
      <c r="BM105" s="244"/>
      <c r="BN105" s="245"/>
    </row>
    <row r="106" spans="2:66" ht="20.25" customHeight="1" x14ac:dyDescent="0.4">
      <c r="B106" s="60"/>
      <c r="C106" s="410"/>
      <c r="D106" s="413"/>
      <c r="E106" s="414"/>
      <c r="F106" s="415"/>
      <c r="G106" s="246"/>
      <c r="H106" s="247"/>
      <c r="I106" s="205"/>
      <c r="J106" s="206"/>
      <c r="K106" s="205"/>
      <c r="L106" s="206"/>
      <c r="M106" s="272"/>
      <c r="N106" s="273"/>
      <c r="O106" s="250"/>
      <c r="P106" s="251"/>
      <c r="Q106" s="251"/>
      <c r="R106" s="247"/>
      <c r="S106" s="274"/>
      <c r="T106" s="238"/>
      <c r="U106" s="275"/>
      <c r="V106" s="25" t="s">
        <v>18</v>
      </c>
      <c r="W106" s="32"/>
      <c r="X106" s="32"/>
      <c r="Y106" s="20"/>
      <c r="Z106" s="68"/>
      <c r="AA106" s="209"/>
      <c r="AB106" s="213"/>
      <c r="AC106" s="213"/>
      <c r="AD106" s="213"/>
      <c r="AE106" s="213"/>
      <c r="AF106" s="213"/>
      <c r="AG106" s="211"/>
      <c r="AH106" s="209"/>
      <c r="AI106" s="213"/>
      <c r="AJ106" s="213"/>
      <c r="AK106" s="213"/>
      <c r="AL106" s="213"/>
      <c r="AM106" s="213"/>
      <c r="AN106" s="211"/>
      <c r="AO106" s="209"/>
      <c r="AP106" s="213"/>
      <c r="AQ106" s="213"/>
      <c r="AR106" s="213"/>
      <c r="AS106" s="213"/>
      <c r="AT106" s="213"/>
      <c r="AU106" s="211"/>
      <c r="AV106" s="209"/>
      <c r="AW106" s="213"/>
      <c r="AX106" s="213"/>
      <c r="AY106" s="213"/>
      <c r="AZ106" s="213"/>
      <c r="BA106" s="213"/>
      <c r="BB106" s="211"/>
      <c r="BC106" s="209"/>
      <c r="BD106" s="213"/>
      <c r="BE106" s="214"/>
      <c r="BF106" s="280"/>
      <c r="BG106" s="281"/>
      <c r="BH106" s="282"/>
      <c r="BI106" s="283"/>
      <c r="BJ106" s="237"/>
      <c r="BK106" s="238"/>
      <c r="BL106" s="238"/>
      <c r="BM106" s="238"/>
      <c r="BN106" s="239"/>
    </row>
    <row r="107" spans="2:66" ht="20.25" customHeight="1" x14ac:dyDescent="0.4">
      <c r="B107" s="58">
        <f>B104+1</f>
        <v>30</v>
      </c>
      <c r="C107" s="411"/>
      <c r="D107" s="416"/>
      <c r="E107" s="414"/>
      <c r="F107" s="415"/>
      <c r="G107" s="246"/>
      <c r="H107" s="247"/>
      <c r="I107" s="205"/>
      <c r="J107" s="206"/>
      <c r="K107" s="205"/>
      <c r="L107" s="206"/>
      <c r="M107" s="248"/>
      <c r="N107" s="249"/>
      <c r="O107" s="250"/>
      <c r="P107" s="251"/>
      <c r="Q107" s="251"/>
      <c r="R107" s="247"/>
      <c r="S107" s="276"/>
      <c r="T107" s="241"/>
      <c r="U107" s="277"/>
      <c r="V107" s="27" t="s">
        <v>84</v>
      </c>
      <c r="W107" s="28"/>
      <c r="X107" s="28"/>
      <c r="Y107" s="23"/>
      <c r="Z107" s="63"/>
      <c r="AA107" s="179" t="str">
        <f>IF(AA106="","",VLOOKUP(AA106,'（ユニット型）シフト記号表'!$C$5:$W$46,21,FALSE))</f>
        <v/>
      </c>
      <c r="AB107" s="180" t="str">
        <f>IF(AB106="","",VLOOKUP(AB106,'（ユニット型）シフト記号表'!$C$5:$W$46,21,FALSE))</f>
        <v/>
      </c>
      <c r="AC107" s="180" t="str">
        <f>IF(AC106="","",VLOOKUP(AC106,'（ユニット型）シフト記号表'!$C$5:$W$46,21,FALSE))</f>
        <v/>
      </c>
      <c r="AD107" s="180" t="str">
        <f>IF(AD106="","",VLOOKUP(AD106,'（ユニット型）シフト記号表'!$C$5:$W$46,21,FALSE))</f>
        <v/>
      </c>
      <c r="AE107" s="180" t="str">
        <f>IF(AE106="","",VLOOKUP(AE106,'（ユニット型）シフト記号表'!$C$5:$W$46,21,FALSE))</f>
        <v/>
      </c>
      <c r="AF107" s="180" t="str">
        <f>IF(AF106="","",VLOOKUP(AF106,'（ユニット型）シフト記号表'!$C$5:$W$46,21,FALSE))</f>
        <v/>
      </c>
      <c r="AG107" s="181" t="str">
        <f>IF(AG106="","",VLOOKUP(AG106,'（ユニット型）シフト記号表'!$C$5:$W$46,21,FALSE))</f>
        <v/>
      </c>
      <c r="AH107" s="179" t="str">
        <f>IF(AH106="","",VLOOKUP(AH106,'（ユニット型）シフト記号表'!$C$5:$W$46,21,FALSE))</f>
        <v/>
      </c>
      <c r="AI107" s="180" t="str">
        <f>IF(AI106="","",VLOOKUP(AI106,'（ユニット型）シフト記号表'!$C$5:$W$46,21,FALSE))</f>
        <v/>
      </c>
      <c r="AJ107" s="180" t="str">
        <f>IF(AJ106="","",VLOOKUP(AJ106,'（ユニット型）シフト記号表'!$C$5:$W$46,21,FALSE))</f>
        <v/>
      </c>
      <c r="AK107" s="180" t="str">
        <f>IF(AK106="","",VLOOKUP(AK106,'（ユニット型）シフト記号表'!$C$5:$W$46,21,FALSE))</f>
        <v/>
      </c>
      <c r="AL107" s="180" t="str">
        <f>IF(AL106="","",VLOOKUP(AL106,'（ユニット型）シフト記号表'!$C$5:$W$46,21,FALSE))</f>
        <v/>
      </c>
      <c r="AM107" s="180" t="str">
        <f>IF(AM106="","",VLOOKUP(AM106,'（ユニット型）シフト記号表'!$C$5:$W$46,21,FALSE))</f>
        <v/>
      </c>
      <c r="AN107" s="181" t="str">
        <f>IF(AN106="","",VLOOKUP(AN106,'（ユニット型）シフト記号表'!$C$5:$W$46,21,FALSE))</f>
        <v/>
      </c>
      <c r="AO107" s="179" t="str">
        <f>IF(AO106="","",VLOOKUP(AO106,'（ユニット型）シフト記号表'!$C$5:$W$46,21,FALSE))</f>
        <v/>
      </c>
      <c r="AP107" s="180" t="str">
        <f>IF(AP106="","",VLOOKUP(AP106,'（ユニット型）シフト記号表'!$C$5:$W$46,21,FALSE))</f>
        <v/>
      </c>
      <c r="AQ107" s="180" t="str">
        <f>IF(AQ106="","",VLOOKUP(AQ106,'（ユニット型）シフト記号表'!$C$5:$W$46,21,FALSE))</f>
        <v/>
      </c>
      <c r="AR107" s="180" t="str">
        <f>IF(AR106="","",VLOOKUP(AR106,'（ユニット型）シフト記号表'!$C$5:$W$46,21,FALSE))</f>
        <v/>
      </c>
      <c r="AS107" s="180" t="str">
        <f>IF(AS106="","",VLOOKUP(AS106,'（ユニット型）シフト記号表'!$C$5:$W$46,21,FALSE))</f>
        <v/>
      </c>
      <c r="AT107" s="180" t="str">
        <f>IF(AT106="","",VLOOKUP(AT106,'（ユニット型）シフト記号表'!$C$5:$W$46,21,FALSE))</f>
        <v/>
      </c>
      <c r="AU107" s="181" t="str">
        <f>IF(AU106="","",VLOOKUP(AU106,'（ユニット型）シフト記号表'!$C$5:$W$46,21,FALSE))</f>
        <v/>
      </c>
      <c r="AV107" s="179" t="str">
        <f>IF(AV106="","",VLOOKUP(AV106,'（ユニット型）シフト記号表'!$C$5:$W$46,21,FALSE))</f>
        <v/>
      </c>
      <c r="AW107" s="180" t="str">
        <f>IF(AW106="","",VLOOKUP(AW106,'（ユニット型）シフト記号表'!$C$5:$W$46,21,FALSE))</f>
        <v/>
      </c>
      <c r="AX107" s="180" t="str">
        <f>IF(AX106="","",VLOOKUP(AX106,'（ユニット型）シフト記号表'!$C$5:$W$46,21,FALSE))</f>
        <v/>
      </c>
      <c r="AY107" s="180" t="str">
        <f>IF(AY106="","",VLOOKUP(AY106,'（ユニット型）シフト記号表'!$C$5:$W$46,21,FALSE))</f>
        <v/>
      </c>
      <c r="AZ107" s="180" t="str">
        <f>IF(AZ106="","",VLOOKUP(AZ106,'（ユニット型）シフト記号表'!$C$5:$W$46,21,FALSE))</f>
        <v/>
      </c>
      <c r="BA107" s="180" t="str">
        <f>IF(BA106="","",VLOOKUP(BA106,'（ユニット型）シフト記号表'!$C$5:$W$46,21,FALSE))</f>
        <v/>
      </c>
      <c r="BB107" s="181" t="str">
        <f>IF(BB106="","",VLOOKUP(BB106,'（ユニット型）シフト記号表'!$C$5:$W$46,21,FALSE))</f>
        <v/>
      </c>
      <c r="BC107" s="179" t="str">
        <f>IF(BC106="","",VLOOKUP(BC106,'（ユニット型）シフト記号表'!$C$5:$W$46,21,FALSE))</f>
        <v/>
      </c>
      <c r="BD107" s="180" t="str">
        <f>IF(BD106="","",VLOOKUP(BD106,'（ユニット型）シフト記号表'!$C$5:$W$46,21,FALSE))</f>
        <v/>
      </c>
      <c r="BE107" s="182" t="str">
        <f>IF(BE106="","",VLOOKUP(BE106,'（ユニット型）シフト記号表'!$C$5:$W$46,21,FALSE))</f>
        <v/>
      </c>
      <c r="BF107" s="252">
        <f>IF($BI$3="計画",SUM(AA107:BB107),IF($BI$3="実績",SUM(AA107:BE107),""))</f>
        <v>0</v>
      </c>
      <c r="BG107" s="253"/>
      <c r="BH107" s="254">
        <f>IF($BI$3="計画",BF107/4,IF($BI$3="実績",(BF107/($BI$7/7)),""))</f>
        <v>0</v>
      </c>
      <c r="BI107" s="255"/>
      <c r="BJ107" s="240"/>
      <c r="BK107" s="241"/>
      <c r="BL107" s="241"/>
      <c r="BM107" s="241"/>
      <c r="BN107" s="242"/>
    </row>
    <row r="108" spans="2:66" ht="20.25" customHeight="1" x14ac:dyDescent="0.4">
      <c r="B108" s="59"/>
      <c r="C108" s="411"/>
      <c r="D108" s="416"/>
      <c r="E108" s="414"/>
      <c r="F108" s="415"/>
      <c r="G108" s="256"/>
      <c r="H108" s="257"/>
      <c r="I108" s="265">
        <f>G107</f>
        <v>0</v>
      </c>
      <c r="J108" s="257"/>
      <c r="K108" s="265">
        <f>M107</f>
        <v>0</v>
      </c>
      <c r="L108" s="257"/>
      <c r="M108" s="258"/>
      <c r="N108" s="259"/>
      <c r="O108" s="260"/>
      <c r="P108" s="261"/>
      <c r="Q108" s="261"/>
      <c r="R108" s="262"/>
      <c r="S108" s="278"/>
      <c r="T108" s="244"/>
      <c r="U108" s="279"/>
      <c r="V108" s="29" t="s">
        <v>129</v>
      </c>
      <c r="W108" s="52"/>
      <c r="X108" s="52"/>
      <c r="Y108" s="53"/>
      <c r="Z108" s="69"/>
      <c r="AA108" s="183" t="str">
        <f>IF(AA106="","",VLOOKUP(AA106,'（ユニット型）シフト記号表'!$C$5:$Y$46,23,FALSE))</f>
        <v/>
      </c>
      <c r="AB108" s="184" t="str">
        <f>IF(AB106="","",VLOOKUP(AB106,'（ユニット型）シフト記号表'!$C$5:$Y$46,23,FALSE))</f>
        <v/>
      </c>
      <c r="AC108" s="184" t="str">
        <f>IF(AC106="","",VLOOKUP(AC106,'（ユニット型）シフト記号表'!$C$5:$Y$46,23,FALSE))</f>
        <v/>
      </c>
      <c r="AD108" s="184" t="str">
        <f>IF(AD106="","",VLOOKUP(AD106,'（ユニット型）シフト記号表'!$C$5:$Y$46,23,FALSE))</f>
        <v/>
      </c>
      <c r="AE108" s="184" t="str">
        <f>IF(AE106="","",VLOOKUP(AE106,'（ユニット型）シフト記号表'!$C$5:$Y$46,23,FALSE))</f>
        <v/>
      </c>
      <c r="AF108" s="184" t="str">
        <f>IF(AF106="","",VLOOKUP(AF106,'（ユニット型）シフト記号表'!$C$5:$Y$46,23,FALSE))</f>
        <v/>
      </c>
      <c r="AG108" s="185" t="str">
        <f>IF(AG106="","",VLOOKUP(AG106,'（ユニット型）シフト記号表'!$C$5:$Y$46,23,FALSE))</f>
        <v/>
      </c>
      <c r="AH108" s="183" t="str">
        <f>IF(AH106="","",VLOOKUP(AH106,'（ユニット型）シフト記号表'!$C$5:$Y$46,23,FALSE))</f>
        <v/>
      </c>
      <c r="AI108" s="184" t="str">
        <f>IF(AI106="","",VLOOKUP(AI106,'（ユニット型）シフト記号表'!$C$5:$Y$46,23,FALSE))</f>
        <v/>
      </c>
      <c r="AJ108" s="184" t="str">
        <f>IF(AJ106="","",VLOOKUP(AJ106,'（ユニット型）シフト記号表'!$C$5:$Y$46,23,FALSE))</f>
        <v/>
      </c>
      <c r="AK108" s="184" t="str">
        <f>IF(AK106="","",VLOOKUP(AK106,'（ユニット型）シフト記号表'!$C$5:$Y$46,23,FALSE))</f>
        <v/>
      </c>
      <c r="AL108" s="184" t="str">
        <f>IF(AL106="","",VLOOKUP(AL106,'（ユニット型）シフト記号表'!$C$5:$Y$46,23,FALSE))</f>
        <v/>
      </c>
      <c r="AM108" s="184" t="str">
        <f>IF(AM106="","",VLOOKUP(AM106,'（ユニット型）シフト記号表'!$C$5:$Y$46,23,FALSE))</f>
        <v/>
      </c>
      <c r="AN108" s="185" t="str">
        <f>IF(AN106="","",VLOOKUP(AN106,'（ユニット型）シフト記号表'!$C$5:$Y$46,23,FALSE))</f>
        <v/>
      </c>
      <c r="AO108" s="183" t="str">
        <f>IF(AO106="","",VLOOKUP(AO106,'（ユニット型）シフト記号表'!$C$5:$Y$46,23,FALSE))</f>
        <v/>
      </c>
      <c r="AP108" s="184" t="str">
        <f>IF(AP106="","",VLOOKUP(AP106,'（ユニット型）シフト記号表'!$C$5:$Y$46,23,FALSE))</f>
        <v/>
      </c>
      <c r="AQ108" s="184" t="str">
        <f>IF(AQ106="","",VLOOKUP(AQ106,'（ユニット型）シフト記号表'!$C$5:$Y$46,23,FALSE))</f>
        <v/>
      </c>
      <c r="AR108" s="184" t="str">
        <f>IF(AR106="","",VLOOKUP(AR106,'（ユニット型）シフト記号表'!$C$5:$Y$46,23,FALSE))</f>
        <v/>
      </c>
      <c r="AS108" s="184" t="str">
        <f>IF(AS106="","",VLOOKUP(AS106,'（ユニット型）シフト記号表'!$C$5:$Y$46,23,FALSE))</f>
        <v/>
      </c>
      <c r="AT108" s="184" t="str">
        <f>IF(AT106="","",VLOOKUP(AT106,'（ユニット型）シフト記号表'!$C$5:$Y$46,23,FALSE))</f>
        <v/>
      </c>
      <c r="AU108" s="185" t="str">
        <f>IF(AU106="","",VLOOKUP(AU106,'（ユニット型）シフト記号表'!$C$5:$Y$46,23,FALSE))</f>
        <v/>
      </c>
      <c r="AV108" s="183" t="str">
        <f>IF(AV106="","",VLOOKUP(AV106,'（ユニット型）シフト記号表'!$C$5:$Y$46,23,FALSE))</f>
        <v/>
      </c>
      <c r="AW108" s="184" t="str">
        <f>IF(AW106="","",VLOOKUP(AW106,'（ユニット型）シフト記号表'!$C$5:$Y$46,23,FALSE))</f>
        <v/>
      </c>
      <c r="AX108" s="184" t="str">
        <f>IF(AX106="","",VLOOKUP(AX106,'（ユニット型）シフト記号表'!$C$5:$Y$46,23,FALSE))</f>
        <v/>
      </c>
      <c r="AY108" s="184" t="str">
        <f>IF(AY106="","",VLOOKUP(AY106,'（ユニット型）シフト記号表'!$C$5:$Y$46,23,FALSE))</f>
        <v/>
      </c>
      <c r="AZ108" s="184" t="str">
        <f>IF(AZ106="","",VLOOKUP(AZ106,'（ユニット型）シフト記号表'!$C$5:$Y$46,23,FALSE))</f>
        <v/>
      </c>
      <c r="BA108" s="184" t="str">
        <f>IF(BA106="","",VLOOKUP(BA106,'（ユニット型）シフト記号表'!$C$5:$Y$46,23,FALSE))</f>
        <v/>
      </c>
      <c r="BB108" s="185" t="str">
        <f>IF(BB106="","",VLOOKUP(BB106,'（ユニット型）シフト記号表'!$C$5:$Y$46,23,FALSE))</f>
        <v/>
      </c>
      <c r="BC108" s="183" t="str">
        <f>IF(BC106="","",VLOOKUP(BC106,'（ユニット型）シフト記号表'!$C$5:$Y$46,23,FALSE))</f>
        <v/>
      </c>
      <c r="BD108" s="184" t="str">
        <f>IF(BD106="","",VLOOKUP(BD106,'（ユニット型）シフト記号表'!$C$5:$Y$46,23,FALSE))</f>
        <v/>
      </c>
      <c r="BE108" s="186" t="str">
        <f>IF(BE106="","",VLOOKUP(BE106,'（ユニット型）シフト記号表'!$C$5:$Y$46,23,FALSE))</f>
        <v/>
      </c>
      <c r="BF108" s="263">
        <f>IF($BI$3="計画",SUM(AA108:BB108),IF($BI$3="実績",SUM(AA108:BE108),""))</f>
        <v>0</v>
      </c>
      <c r="BG108" s="264"/>
      <c r="BH108" s="284">
        <f>IF($BI$3="計画",BF108/4,IF($BI$3="実績",(BF108/($BI$7/7)),""))</f>
        <v>0</v>
      </c>
      <c r="BI108" s="285"/>
      <c r="BJ108" s="243"/>
      <c r="BK108" s="244"/>
      <c r="BL108" s="244"/>
      <c r="BM108" s="244"/>
      <c r="BN108" s="245"/>
    </row>
    <row r="109" spans="2:66" ht="20.25" customHeight="1" x14ac:dyDescent="0.4">
      <c r="B109" s="60"/>
      <c r="C109" s="410"/>
      <c r="D109" s="413"/>
      <c r="E109" s="414"/>
      <c r="F109" s="415"/>
      <c r="G109" s="246"/>
      <c r="H109" s="247"/>
      <c r="I109" s="205"/>
      <c r="J109" s="206"/>
      <c r="K109" s="205"/>
      <c r="L109" s="206"/>
      <c r="M109" s="272"/>
      <c r="N109" s="273"/>
      <c r="O109" s="250"/>
      <c r="P109" s="251"/>
      <c r="Q109" s="251"/>
      <c r="R109" s="247"/>
      <c r="S109" s="274"/>
      <c r="T109" s="238"/>
      <c r="U109" s="275"/>
      <c r="V109" s="25" t="s">
        <v>18</v>
      </c>
      <c r="W109" s="32"/>
      <c r="X109" s="32"/>
      <c r="Y109" s="20"/>
      <c r="Z109" s="68"/>
      <c r="AA109" s="209"/>
      <c r="AB109" s="213"/>
      <c r="AC109" s="213"/>
      <c r="AD109" s="213"/>
      <c r="AE109" s="213"/>
      <c r="AF109" s="213"/>
      <c r="AG109" s="211"/>
      <c r="AH109" s="209"/>
      <c r="AI109" s="213"/>
      <c r="AJ109" s="213"/>
      <c r="AK109" s="213"/>
      <c r="AL109" s="213"/>
      <c r="AM109" s="213"/>
      <c r="AN109" s="211"/>
      <c r="AO109" s="209"/>
      <c r="AP109" s="213"/>
      <c r="AQ109" s="213"/>
      <c r="AR109" s="213"/>
      <c r="AS109" s="213"/>
      <c r="AT109" s="213"/>
      <c r="AU109" s="211"/>
      <c r="AV109" s="209"/>
      <c r="AW109" s="213"/>
      <c r="AX109" s="213"/>
      <c r="AY109" s="213"/>
      <c r="AZ109" s="213"/>
      <c r="BA109" s="213"/>
      <c r="BB109" s="211"/>
      <c r="BC109" s="209"/>
      <c r="BD109" s="213"/>
      <c r="BE109" s="214"/>
      <c r="BF109" s="280"/>
      <c r="BG109" s="281"/>
      <c r="BH109" s="282"/>
      <c r="BI109" s="283"/>
      <c r="BJ109" s="237"/>
      <c r="BK109" s="238"/>
      <c r="BL109" s="238"/>
      <c r="BM109" s="238"/>
      <c r="BN109" s="239"/>
    </row>
    <row r="110" spans="2:66" ht="20.25" customHeight="1" x14ac:dyDescent="0.4">
      <c r="B110" s="58">
        <f>B107+1</f>
        <v>31</v>
      </c>
      <c r="C110" s="411"/>
      <c r="D110" s="416"/>
      <c r="E110" s="414"/>
      <c r="F110" s="415"/>
      <c r="G110" s="246"/>
      <c r="H110" s="247"/>
      <c r="I110" s="205"/>
      <c r="J110" s="206"/>
      <c r="K110" s="205"/>
      <c r="L110" s="206"/>
      <c r="M110" s="248"/>
      <c r="N110" s="249"/>
      <c r="O110" s="250"/>
      <c r="P110" s="251"/>
      <c r="Q110" s="251"/>
      <c r="R110" s="247"/>
      <c r="S110" s="276"/>
      <c r="T110" s="241"/>
      <c r="U110" s="277"/>
      <c r="V110" s="27" t="s">
        <v>84</v>
      </c>
      <c r="W110" s="28"/>
      <c r="X110" s="28"/>
      <c r="Y110" s="23"/>
      <c r="Z110" s="63"/>
      <c r="AA110" s="179" t="str">
        <f>IF(AA109="","",VLOOKUP(AA109,'（ユニット型）シフト記号表'!$C$5:$W$46,21,FALSE))</f>
        <v/>
      </c>
      <c r="AB110" s="180" t="str">
        <f>IF(AB109="","",VLOOKUP(AB109,'（ユニット型）シフト記号表'!$C$5:$W$46,21,FALSE))</f>
        <v/>
      </c>
      <c r="AC110" s="180" t="str">
        <f>IF(AC109="","",VLOOKUP(AC109,'（ユニット型）シフト記号表'!$C$5:$W$46,21,FALSE))</f>
        <v/>
      </c>
      <c r="AD110" s="180" t="str">
        <f>IF(AD109="","",VLOOKUP(AD109,'（ユニット型）シフト記号表'!$C$5:$W$46,21,FALSE))</f>
        <v/>
      </c>
      <c r="AE110" s="180" t="str">
        <f>IF(AE109="","",VLOOKUP(AE109,'（ユニット型）シフト記号表'!$C$5:$W$46,21,FALSE))</f>
        <v/>
      </c>
      <c r="AF110" s="180" t="str">
        <f>IF(AF109="","",VLOOKUP(AF109,'（ユニット型）シフト記号表'!$C$5:$W$46,21,FALSE))</f>
        <v/>
      </c>
      <c r="AG110" s="181" t="str">
        <f>IF(AG109="","",VLOOKUP(AG109,'（ユニット型）シフト記号表'!$C$5:$W$46,21,FALSE))</f>
        <v/>
      </c>
      <c r="AH110" s="179" t="str">
        <f>IF(AH109="","",VLOOKUP(AH109,'（ユニット型）シフト記号表'!$C$5:$W$46,21,FALSE))</f>
        <v/>
      </c>
      <c r="AI110" s="180" t="str">
        <f>IF(AI109="","",VLOOKUP(AI109,'（ユニット型）シフト記号表'!$C$5:$W$46,21,FALSE))</f>
        <v/>
      </c>
      <c r="AJ110" s="180" t="str">
        <f>IF(AJ109="","",VLOOKUP(AJ109,'（ユニット型）シフト記号表'!$C$5:$W$46,21,FALSE))</f>
        <v/>
      </c>
      <c r="AK110" s="180" t="str">
        <f>IF(AK109="","",VLOOKUP(AK109,'（ユニット型）シフト記号表'!$C$5:$W$46,21,FALSE))</f>
        <v/>
      </c>
      <c r="AL110" s="180" t="str">
        <f>IF(AL109="","",VLOOKUP(AL109,'（ユニット型）シフト記号表'!$C$5:$W$46,21,FALSE))</f>
        <v/>
      </c>
      <c r="AM110" s="180" t="str">
        <f>IF(AM109="","",VLOOKUP(AM109,'（ユニット型）シフト記号表'!$C$5:$W$46,21,FALSE))</f>
        <v/>
      </c>
      <c r="AN110" s="181" t="str">
        <f>IF(AN109="","",VLOOKUP(AN109,'（ユニット型）シフト記号表'!$C$5:$W$46,21,FALSE))</f>
        <v/>
      </c>
      <c r="AO110" s="179" t="str">
        <f>IF(AO109="","",VLOOKUP(AO109,'（ユニット型）シフト記号表'!$C$5:$W$46,21,FALSE))</f>
        <v/>
      </c>
      <c r="AP110" s="180" t="str">
        <f>IF(AP109="","",VLOOKUP(AP109,'（ユニット型）シフト記号表'!$C$5:$W$46,21,FALSE))</f>
        <v/>
      </c>
      <c r="AQ110" s="180" t="str">
        <f>IF(AQ109="","",VLOOKUP(AQ109,'（ユニット型）シフト記号表'!$C$5:$W$46,21,FALSE))</f>
        <v/>
      </c>
      <c r="AR110" s="180" t="str">
        <f>IF(AR109="","",VLOOKUP(AR109,'（ユニット型）シフト記号表'!$C$5:$W$46,21,FALSE))</f>
        <v/>
      </c>
      <c r="AS110" s="180" t="str">
        <f>IF(AS109="","",VLOOKUP(AS109,'（ユニット型）シフト記号表'!$C$5:$W$46,21,FALSE))</f>
        <v/>
      </c>
      <c r="AT110" s="180" t="str">
        <f>IF(AT109="","",VLOOKUP(AT109,'（ユニット型）シフト記号表'!$C$5:$W$46,21,FALSE))</f>
        <v/>
      </c>
      <c r="AU110" s="181" t="str">
        <f>IF(AU109="","",VLOOKUP(AU109,'（ユニット型）シフト記号表'!$C$5:$W$46,21,FALSE))</f>
        <v/>
      </c>
      <c r="AV110" s="179" t="str">
        <f>IF(AV109="","",VLOOKUP(AV109,'（ユニット型）シフト記号表'!$C$5:$W$46,21,FALSE))</f>
        <v/>
      </c>
      <c r="AW110" s="180" t="str">
        <f>IF(AW109="","",VLOOKUP(AW109,'（ユニット型）シフト記号表'!$C$5:$W$46,21,FALSE))</f>
        <v/>
      </c>
      <c r="AX110" s="180" t="str">
        <f>IF(AX109="","",VLOOKUP(AX109,'（ユニット型）シフト記号表'!$C$5:$W$46,21,FALSE))</f>
        <v/>
      </c>
      <c r="AY110" s="180" t="str">
        <f>IF(AY109="","",VLOOKUP(AY109,'（ユニット型）シフト記号表'!$C$5:$W$46,21,FALSE))</f>
        <v/>
      </c>
      <c r="AZ110" s="180" t="str">
        <f>IF(AZ109="","",VLOOKUP(AZ109,'（ユニット型）シフト記号表'!$C$5:$W$46,21,FALSE))</f>
        <v/>
      </c>
      <c r="BA110" s="180" t="str">
        <f>IF(BA109="","",VLOOKUP(BA109,'（ユニット型）シフト記号表'!$C$5:$W$46,21,FALSE))</f>
        <v/>
      </c>
      <c r="BB110" s="181" t="str">
        <f>IF(BB109="","",VLOOKUP(BB109,'（ユニット型）シフト記号表'!$C$5:$W$46,21,FALSE))</f>
        <v/>
      </c>
      <c r="BC110" s="179" t="str">
        <f>IF(BC109="","",VLOOKUP(BC109,'（ユニット型）シフト記号表'!$C$5:$W$46,21,FALSE))</f>
        <v/>
      </c>
      <c r="BD110" s="180" t="str">
        <f>IF(BD109="","",VLOOKUP(BD109,'（ユニット型）シフト記号表'!$C$5:$W$46,21,FALSE))</f>
        <v/>
      </c>
      <c r="BE110" s="182" t="str">
        <f>IF(BE109="","",VLOOKUP(BE109,'（ユニット型）シフト記号表'!$C$5:$W$46,21,FALSE))</f>
        <v/>
      </c>
      <c r="BF110" s="252">
        <f>IF($BI$3="計画",SUM(AA110:BB110),IF($BI$3="実績",SUM(AA110:BE110),""))</f>
        <v>0</v>
      </c>
      <c r="BG110" s="253"/>
      <c r="BH110" s="254">
        <f>IF($BI$3="計画",BF110/4,IF($BI$3="実績",(BF110/($BI$7/7)),""))</f>
        <v>0</v>
      </c>
      <c r="BI110" s="255"/>
      <c r="BJ110" s="240"/>
      <c r="BK110" s="241"/>
      <c r="BL110" s="241"/>
      <c r="BM110" s="241"/>
      <c r="BN110" s="242"/>
    </row>
    <row r="111" spans="2:66" ht="20.25" customHeight="1" x14ac:dyDescent="0.4">
      <c r="B111" s="59"/>
      <c r="C111" s="411"/>
      <c r="D111" s="416"/>
      <c r="E111" s="414"/>
      <c r="F111" s="415"/>
      <c r="G111" s="256"/>
      <c r="H111" s="257"/>
      <c r="I111" s="265">
        <f>G110</f>
        <v>0</v>
      </c>
      <c r="J111" s="257"/>
      <c r="K111" s="265">
        <f>M110</f>
        <v>0</v>
      </c>
      <c r="L111" s="257"/>
      <c r="M111" s="258"/>
      <c r="N111" s="259"/>
      <c r="O111" s="260"/>
      <c r="P111" s="261"/>
      <c r="Q111" s="261"/>
      <c r="R111" s="262"/>
      <c r="S111" s="278"/>
      <c r="T111" s="244"/>
      <c r="U111" s="279"/>
      <c r="V111" s="29" t="s">
        <v>129</v>
      </c>
      <c r="W111" s="52"/>
      <c r="X111" s="52"/>
      <c r="Y111" s="53"/>
      <c r="Z111" s="69"/>
      <c r="AA111" s="183" t="str">
        <f>IF(AA109="","",VLOOKUP(AA109,'（ユニット型）シフト記号表'!$C$5:$Y$46,23,FALSE))</f>
        <v/>
      </c>
      <c r="AB111" s="184" t="str">
        <f>IF(AB109="","",VLOOKUP(AB109,'（ユニット型）シフト記号表'!$C$5:$Y$46,23,FALSE))</f>
        <v/>
      </c>
      <c r="AC111" s="184" t="str">
        <f>IF(AC109="","",VLOOKUP(AC109,'（ユニット型）シフト記号表'!$C$5:$Y$46,23,FALSE))</f>
        <v/>
      </c>
      <c r="AD111" s="184" t="str">
        <f>IF(AD109="","",VLOOKUP(AD109,'（ユニット型）シフト記号表'!$C$5:$Y$46,23,FALSE))</f>
        <v/>
      </c>
      <c r="AE111" s="184" t="str">
        <f>IF(AE109="","",VLOOKUP(AE109,'（ユニット型）シフト記号表'!$C$5:$Y$46,23,FALSE))</f>
        <v/>
      </c>
      <c r="AF111" s="184" t="str">
        <f>IF(AF109="","",VLOOKUP(AF109,'（ユニット型）シフト記号表'!$C$5:$Y$46,23,FALSE))</f>
        <v/>
      </c>
      <c r="AG111" s="185" t="str">
        <f>IF(AG109="","",VLOOKUP(AG109,'（ユニット型）シフト記号表'!$C$5:$Y$46,23,FALSE))</f>
        <v/>
      </c>
      <c r="AH111" s="183" t="str">
        <f>IF(AH109="","",VLOOKUP(AH109,'（ユニット型）シフト記号表'!$C$5:$Y$46,23,FALSE))</f>
        <v/>
      </c>
      <c r="AI111" s="184" t="str">
        <f>IF(AI109="","",VLOOKUP(AI109,'（ユニット型）シフト記号表'!$C$5:$Y$46,23,FALSE))</f>
        <v/>
      </c>
      <c r="AJ111" s="184" t="str">
        <f>IF(AJ109="","",VLOOKUP(AJ109,'（ユニット型）シフト記号表'!$C$5:$Y$46,23,FALSE))</f>
        <v/>
      </c>
      <c r="AK111" s="184" t="str">
        <f>IF(AK109="","",VLOOKUP(AK109,'（ユニット型）シフト記号表'!$C$5:$Y$46,23,FALSE))</f>
        <v/>
      </c>
      <c r="AL111" s="184" t="str">
        <f>IF(AL109="","",VLOOKUP(AL109,'（ユニット型）シフト記号表'!$C$5:$Y$46,23,FALSE))</f>
        <v/>
      </c>
      <c r="AM111" s="184" t="str">
        <f>IF(AM109="","",VLOOKUP(AM109,'（ユニット型）シフト記号表'!$C$5:$Y$46,23,FALSE))</f>
        <v/>
      </c>
      <c r="AN111" s="185" t="str">
        <f>IF(AN109="","",VLOOKUP(AN109,'（ユニット型）シフト記号表'!$C$5:$Y$46,23,FALSE))</f>
        <v/>
      </c>
      <c r="AO111" s="183" t="str">
        <f>IF(AO109="","",VLOOKUP(AO109,'（ユニット型）シフト記号表'!$C$5:$Y$46,23,FALSE))</f>
        <v/>
      </c>
      <c r="AP111" s="184" t="str">
        <f>IF(AP109="","",VLOOKUP(AP109,'（ユニット型）シフト記号表'!$C$5:$Y$46,23,FALSE))</f>
        <v/>
      </c>
      <c r="AQ111" s="184" t="str">
        <f>IF(AQ109="","",VLOOKUP(AQ109,'（ユニット型）シフト記号表'!$C$5:$Y$46,23,FALSE))</f>
        <v/>
      </c>
      <c r="AR111" s="184" t="str">
        <f>IF(AR109="","",VLOOKUP(AR109,'（ユニット型）シフト記号表'!$C$5:$Y$46,23,FALSE))</f>
        <v/>
      </c>
      <c r="AS111" s="184" t="str">
        <f>IF(AS109="","",VLOOKUP(AS109,'（ユニット型）シフト記号表'!$C$5:$Y$46,23,FALSE))</f>
        <v/>
      </c>
      <c r="AT111" s="184" t="str">
        <f>IF(AT109="","",VLOOKUP(AT109,'（ユニット型）シフト記号表'!$C$5:$Y$46,23,FALSE))</f>
        <v/>
      </c>
      <c r="AU111" s="185" t="str">
        <f>IF(AU109="","",VLOOKUP(AU109,'（ユニット型）シフト記号表'!$C$5:$Y$46,23,FALSE))</f>
        <v/>
      </c>
      <c r="AV111" s="183" t="str">
        <f>IF(AV109="","",VLOOKUP(AV109,'（ユニット型）シフト記号表'!$C$5:$Y$46,23,FALSE))</f>
        <v/>
      </c>
      <c r="AW111" s="184" t="str">
        <f>IF(AW109="","",VLOOKUP(AW109,'（ユニット型）シフト記号表'!$C$5:$Y$46,23,FALSE))</f>
        <v/>
      </c>
      <c r="AX111" s="184" t="str">
        <f>IF(AX109="","",VLOOKUP(AX109,'（ユニット型）シフト記号表'!$C$5:$Y$46,23,FALSE))</f>
        <v/>
      </c>
      <c r="AY111" s="184" t="str">
        <f>IF(AY109="","",VLOOKUP(AY109,'（ユニット型）シフト記号表'!$C$5:$Y$46,23,FALSE))</f>
        <v/>
      </c>
      <c r="AZ111" s="184" t="str">
        <f>IF(AZ109="","",VLOOKUP(AZ109,'（ユニット型）シフト記号表'!$C$5:$Y$46,23,FALSE))</f>
        <v/>
      </c>
      <c r="BA111" s="184" t="str">
        <f>IF(BA109="","",VLOOKUP(BA109,'（ユニット型）シフト記号表'!$C$5:$Y$46,23,FALSE))</f>
        <v/>
      </c>
      <c r="BB111" s="185" t="str">
        <f>IF(BB109="","",VLOOKUP(BB109,'（ユニット型）シフト記号表'!$C$5:$Y$46,23,FALSE))</f>
        <v/>
      </c>
      <c r="BC111" s="183" t="str">
        <f>IF(BC109="","",VLOOKUP(BC109,'（ユニット型）シフト記号表'!$C$5:$Y$46,23,FALSE))</f>
        <v/>
      </c>
      <c r="BD111" s="184" t="str">
        <f>IF(BD109="","",VLOOKUP(BD109,'（ユニット型）シフト記号表'!$C$5:$Y$46,23,FALSE))</f>
        <v/>
      </c>
      <c r="BE111" s="186" t="str">
        <f>IF(BE109="","",VLOOKUP(BE109,'（ユニット型）シフト記号表'!$C$5:$Y$46,23,FALSE))</f>
        <v/>
      </c>
      <c r="BF111" s="263">
        <f>IF($BI$3="計画",SUM(AA111:BB111),IF($BI$3="実績",SUM(AA111:BE111),""))</f>
        <v>0</v>
      </c>
      <c r="BG111" s="264"/>
      <c r="BH111" s="284">
        <f>IF($BI$3="計画",BF111/4,IF($BI$3="実績",(BF111/($BI$7/7)),""))</f>
        <v>0</v>
      </c>
      <c r="BI111" s="285"/>
      <c r="BJ111" s="243"/>
      <c r="BK111" s="244"/>
      <c r="BL111" s="244"/>
      <c r="BM111" s="244"/>
      <c r="BN111" s="245"/>
    </row>
    <row r="112" spans="2:66" ht="20.25" customHeight="1" x14ac:dyDescent="0.4">
      <c r="B112" s="60"/>
      <c r="C112" s="410"/>
      <c r="D112" s="413"/>
      <c r="E112" s="414"/>
      <c r="F112" s="415"/>
      <c r="G112" s="246"/>
      <c r="H112" s="247"/>
      <c r="I112" s="205"/>
      <c r="J112" s="206"/>
      <c r="K112" s="205"/>
      <c r="L112" s="206"/>
      <c r="M112" s="272"/>
      <c r="N112" s="273"/>
      <c r="O112" s="250"/>
      <c r="P112" s="251"/>
      <c r="Q112" s="251"/>
      <c r="R112" s="247"/>
      <c r="S112" s="274"/>
      <c r="T112" s="238"/>
      <c r="U112" s="275"/>
      <c r="V112" s="25" t="s">
        <v>18</v>
      </c>
      <c r="W112" s="32"/>
      <c r="X112" s="32"/>
      <c r="Y112" s="20"/>
      <c r="Z112" s="68"/>
      <c r="AA112" s="209"/>
      <c r="AB112" s="213"/>
      <c r="AC112" s="213"/>
      <c r="AD112" s="213"/>
      <c r="AE112" s="213"/>
      <c r="AF112" s="213"/>
      <c r="AG112" s="211"/>
      <c r="AH112" s="209"/>
      <c r="AI112" s="213"/>
      <c r="AJ112" s="213"/>
      <c r="AK112" s="213"/>
      <c r="AL112" s="213"/>
      <c r="AM112" s="213"/>
      <c r="AN112" s="211"/>
      <c r="AO112" s="209"/>
      <c r="AP112" s="213"/>
      <c r="AQ112" s="213"/>
      <c r="AR112" s="213"/>
      <c r="AS112" s="213"/>
      <c r="AT112" s="213"/>
      <c r="AU112" s="211"/>
      <c r="AV112" s="209"/>
      <c r="AW112" s="213"/>
      <c r="AX112" s="213"/>
      <c r="AY112" s="213"/>
      <c r="AZ112" s="213"/>
      <c r="BA112" s="213"/>
      <c r="BB112" s="211"/>
      <c r="BC112" s="209"/>
      <c r="BD112" s="213"/>
      <c r="BE112" s="214"/>
      <c r="BF112" s="280"/>
      <c r="BG112" s="281"/>
      <c r="BH112" s="282"/>
      <c r="BI112" s="283"/>
      <c r="BJ112" s="237"/>
      <c r="BK112" s="238"/>
      <c r="BL112" s="238"/>
      <c r="BM112" s="238"/>
      <c r="BN112" s="239"/>
    </row>
    <row r="113" spans="2:66" ht="20.25" customHeight="1" x14ac:dyDescent="0.4">
      <c r="B113" s="58">
        <f>B110+1</f>
        <v>32</v>
      </c>
      <c r="C113" s="411"/>
      <c r="D113" s="416"/>
      <c r="E113" s="414"/>
      <c r="F113" s="415"/>
      <c r="G113" s="246"/>
      <c r="H113" s="247"/>
      <c r="I113" s="205"/>
      <c r="J113" s="206"/>
      <c r="K113" s="205"/>
      <c r="L113" s="206"/>
      <c r="M113" s="248"/>
      <c r="N113" s="249"/>
      <c r="O113" s="250"/>
      <c r="P113" s="251"/>
      <c r="Q113" s="251"/>
      <c r="R113" s="247"/>
      <c r="S113" s="276"/>
      <c r="T113" s="241"/>
      <c r="U113" s="277"/>
      <c r="V113" s="27" t="s">
        <v>84</v>
      </c>
      <c r="W113" s="28"/>
      <c r="X113" s="28"/>
      <c r="Y113" s="23"/>
      <c r="Z113" s="63"/>
      <c r="AA113" s="179" t="str">
        <f>IF(AA112="","",VLOOKUP(AA112,'（ユニット型）シフト記号表'!$C$5:$W$46,21,FALSE))</f>
        <v/>
      </c>
      <c r="AB113" s="180" t="str">
        <f>IF(AB112="","",VLOOKUP(AB112,'（ユニット型）シフト記号表'!$C$5:$W$46,21,FALSE))</f>
        <v/>
      </c>
      <c r="AC113" s="180" t="str">
        <f>IF(AC112="","",VLOOKUP(AC112,'（ユニット型）シフト記号表'!$C$5:$W$46,21,FALSE))</f>
        <v/>
      </c>
      <c r="AD113" s="180" t="str">
        <f>IF(AD112="","",VLOOKUP(AD112,'（ユニット型）シフト記号表'!$C$5:$W$46,21,FALSE))</f>
        <v/>
      </c>
      <c r="AE113" s="180" t="str">
        <f>IF(AE112="","",VLOOKUP(AE112,'（ユニット型）シフト記号表'!$C$5:$W$46,21,FALSE))</f>
        <v/>
      </c>
      <c r="AF113" s="180" t="str">
        <f>IF(AF112="","",VLOOKUP(AF112,'（ユニット型）シフト記号表'!$C$5:$W$46,21,FALSE))</f>
        <v/>
      </c>
      <c r="AG113" s="181" t="str">
        <f>IF(AG112="","",VLOOKUP(AG112,'（ユニット型）シフト記号表'!$C$5:$W$46,21,FALSE))</f>
        <v/>
      </c>
      <c r="AH113" s="179" t="str">
        <f>IF(AH112="","",VLOOKUP(AH112,'（ユニット型）シフト記号表'!$C$5:$W$46,21,FALSE))</f>
        <v/>
      </c>
      <c r="AI113" s="180" t="str">
        <f>IF(AI112="","",VLOOKUP(AI112,'（ユニット型）シフト記号表'!$C$5:$W$46,21,FALSE))</f>
        <v/>
      </c>
      <c r="AJ113" s="180" t="str">
        <f>IF(AJ112="","",VLOOKUP(AJ112,'（ユニット型）シフト記号表'!$C$5:$W$46,21,FALSE))</f>
        <v/>
      </c>
      <c r="AK113" s="180" t="str">
        <f>IF(AK112="","",VLOOKUP(AK112,'（ユニット型）シフト記号表'!$C$5:$W$46,21,FALSE))</f>
        <v/>
      </c>
      <c r="AL113" s="180" t="str">
        <f>IF(AL112="","",VLOOKUP(AL112,'（ユニット型）シフト記号表'!$C$5:$W$46,21,FALSE))</f>
        <v/>
      </c>
      <c r="AM113" s="180" t="str">
        <f>IF(AM112="","",VLOOKUP(AM112,'（ユニット型）シフト記号表'!$C$5:$W$46,21,FALSE))</f>
        <v/>
      </c>
      <c r="AN113" s="181" t="str">
        <f>IF(AN112="","",VLOOKUP(AN112,'（ユニット型）シフト記号表'!$C$5:$W$46,21,FALSE))</f>
        <v/>
      </c>
      <c r="AO113" s="179" t="str">
        <f>IF(AO112="","",VLOOKUP(AO112,'（ユニット型）シフト記号表'!$C$5:$W$46,21,FALSE))</f>
        <v/>
      </c>
      <c r="AP113" s="180" t="str">
        <f>IF(AP112="","",VLOOKUP(AP112,'（ユニット型）シフト記号表'!$C$5:$W$46,21,FALSE))</f>
        <v/>
      </c>
      <c r="AQ113" s="180" t="str">
        <f>IF(AQ112="","",VLOOKUP(AQ112,'（ユニット型）シフト記号表'!$C$5:$W$46,21,FALSE))</f>
        <v/>
      </c>
      <c r="AR113" s="180" t="str">
        <f>IF(AR112="","",VLOOKUP(AR112,'（ユニット型）シフト記号表'!$C$5:$W$46,21,FALSE))</f>
        <v/>
      </c>
      <c r="AS113" s="180" t="str">
        <f>IF(AS112="","",VLOOKUP(AS112,'（ユニット型）シフト記号表'!$C$5:$W$46,21,FALSE))</f>
        <v/>
      </c>
      <c r="AT113" s="180" t="str">
        <f>IF(AT112="","",VLOOKUP(AT112,'（ユニット型）シフト記号表'!$C$5:$W$46,21,FALSE))</f>
        <v/>
      </c>
      <c r="AU113" s="181" t="str">
        <f>IF(AU112="","",VLOOKUP(AU112,'（ユニット型）シフト記号表'!$C$5:$W$46,21,FALSE))</f>
        <v/>
      </c>
      <c r="AV113" s="179" t="str">
        <f>IF(AV112="","",VLOOKUP(AV112,'（ユニット型）シフト記号表'!$C$5:$W$46,21,FALSE))</f>
        <v/>
      </c>
      <c r="AW113" s="180" t="str">
        <f>IF(AW112="","",VLOOKUP(AW112,'（ユニット型）シフト記号表'!$C$5:$W$46,21,FALSE))</f>
        <v/>
      </c>
      <c r="AX113" s="180" t="str">
        <f>IF(AX112="","",VLOOKUP(AX112,'（ユニット型）シフト記号表'!$C$5:$W$46,21,FALSE))</f>
        <v/>
      </c>
      <c r="AY113" s="180" t="str">
        <f>IF(AY112="","",VLOOKUP(AY112,'（ユニット型）シフト記号表'!$C$5:$W$46,21,FALSE))</f>
        <v/>
      </c>
      <c r="AZ113" s="180" t="str">
        <f>IF(AZ112="","",VLOOKUP(AZ112,'（ユニット型）シフト記号表'!$C$5:$W$46,21,FALSE))</f>
        <v/>
      </c>
      <c r="BA113" s="180" t="str">
        <f>IF(BA112="","",VLOOKUP(BA112,'（ユニット型）シフト記号表'!$C$5:$W$46,21,FALSE))</f>
        <v/>
      </c>
      <c r="BB113" s="181" t="str">
        <f>IF(BB112="","",VLOOKUP(BB112,'（ユニット型）シフト記号表'!$C$5:$W$46,21,FALSE))</f>
        <v/>
      </c>
      <c r="BC113" s="179" t="str">
        <f>IF(BC112="","",VLOOKUP(BC112,'（ユニット型）シフト記号表'!$C$5:$W$46,21,FALSE))</f>
        <v/>
      </c>
      <c r="BD113" s="180" t="str">
        <f>IF(BD112="","",VLOOKUP(BD112,'（ユニット型）シフト記号表'!$C$5:$W$46,21,FALSE))</f>
        <v/>
      </c>
      <c r="BE113" s="182" t="str">
        <f>IF(BE112="","",VLOOKUP(BE112,'（ユニット型）シフト記号表'!$C$5:$W$46,21,FALSE))</f>
        <v/>
      </c>
      <c r="BF113" s="252">
        <f>IF($BI$3="計画",SUM(AA113:BB113),IF($BI$3="実績",SUM(AA113:BE113),""))</f>
        <v>0</v>
      </c>
      <c r="BG113" s="253"/>
      <c r="BH113" s="254">
        <f>IF($BI$3="計画",BF113/4,IF($BI$3="実績",(BF113/($BI$7/7)),""))</f>
        <v>0</v>
      </c>
      <c r="BI113" s="255"/>
      <c r="BJ113" s="240"/>
      <c r="BK113" s="241"/>
      <c r="BL113" s="241"/>
      <c r="BM113" s="241"/>
      <c r="BN113" s="242"/>
    </row>
    <row r="114" spans="2:66" ht="20.25" customHeight="1" x14ac:dyDescent="0.4">
      <c r="B114" s="59"/>
      <c r="C114" s="411"/>
      <c r="D114" s="416"/>
      <c r="E114" s="414"/>
      <c r="F114" s="415"/>
      <c r="G114" s="256"/>
      <c r="H114" s="257"/>
      <c r="I114" s="265">
        <f>G113</f>
        <v>0</v>
      </c>
      <c r="J114" s="257"/>
      <c r="K114" s="265">
        <f>M113</f>
        <v>0</v>
      </c>
      <c r="L114" s="257"/>
      <c r="M114" s="258"/>
      <c r="N114" s="259"/>
      <c r="O114" s="260"/>
      <c r="P114" s="261"/>
      <c r="Q114" s="261"/>
      <c r="R114" s="262"/>
      <c r="S114" s="278"/>
      <c r="T114" s="244"/>
      <c r="U114" s="279"/>
      <c r="V114" s="29" t="s">
        <v>129</v>
      </c>
      <c r="W114" s="52"/>
      <c r="X114" s="52"/>
      <c r="Y114" s="53"/>
      <c r="Z114" s="69"/>
      <c r="AA114" s="183" t="str">
        <f>IF(AA112="","",VLOOKUP(AA112,'（ユニット型）シフト記号表'!$C$5:$Y$46,23,FALSE))</f>
        <v/>
      </c>
      <c r="AB114" s="184" t="str">
        <f>IF(AB112="","",VLOOKUP(AB112,'（ユニット型）シフト記号表'!$C$5:$Y$46,23,FALSE))</f>
        <v/>
      </c>
      <c r="AC114" s="184" t="str">
        <f>IF(AC112="","",VLOOKUP(AC112,'（ユニット型）シフト記号表'!$C$5:$Y$46,23,FALSE))</f>
        <v/>
      </c>
      <c r="AD114" s="184" t="str">
        <f>IF(AD112="","",VLOOKUP(AD112,'（ユニット型）シフト記号表'!$C$5:$Y$46,23,FALSE))</f>
        <v/>
      </c>
      <c r="AE114" s="184" t="str">
        <f>IF(AE112="","",VLOOKUP(AE112,'（ユニット型）シフト記号表'!$C$5:$Y$46,23,FALSE))</f>
        <v/>
      </c>
      <c r="AF114" s="184" t="str">
        <f>IF(AF112="","",VLOOKUP(AF112,'（ユニット型）シフト記号表'!$C$5:$Y$46,23,FALSE))</f>
        <v/>
      </c>
      <c r="AG114" s="185" t="str">
        <f>IF(AG112="","",VLOOKUP(AG112,'（ユニット型）シフト記号表'!$C$5:$Y$46,23,FALSE))</f>
        <v/>
      </c>
      <c r="AH114" s="183" t="str">
        <f>IF(AH112="","",VLOOKUP(AH112,'（ユニット型）シフト記号表'!$C$5:$Y$46,23,FALSE))</f>
        <v/>
      </c>
      <c r="AI114" s="184" t="str">
        <f>IF(AI112="","",VLOOKUP(AI112,'（ユニット型）シフト記号表'!$C$5:$Y$46,23,FALSE))</f>
        <v/>
      </c>
      <c r="AJ114" s="184" t="str">
        <f>IF(AJ112="","",VLOOKUP(AJ112,'（ユニット型）シフト記号表'!$C$5:$Y$46,23,FALSE))</f>
        <v/>
      </c>
      <c r="AK114" s="184" t="str">
        <f>IF(AK112="","",VLOOKUP(AK112,'（ユニット型）シフト記号表'!$C$5:$Y$46,23,FALSE))</f>
        <v/>
      </c>
      <c r="AL114" s="184" t="str">
        <f>IF(AL112="","",VLOOKUP(AL112,'（ユニット型）シフト記号表'!$C$5:$Y$46,23,FALSE))</f>
        <v/>
      </c>
      <c r="AM114" s="184" t="str">
        <f>IF(AM112="","",VLOOKUP(AM112,'（ユニット型）シフト記号表'!$C$5:$Y$46,23,FALSE))</f>
        <v/>
      </c>
      <c r="AN114" s="185" t="str">
        <f>IF(AN112="","",VLOOKUP(AN112,'（ユニット型）シフト記号表'!$C$5:$Y$46,23,FALSE))</f>
        <v/>
      </c>
      <c r="AO114" s="183" t="str">
        <f>IF(AO112="","",VLOOKUP(AO112,'（ユニット型）シフト記号表'!$C$5:$Y$46,23,FALSE))</f>
        <v/>
      </c>
      <c r="AP114" s="184" t="str">
        <f>IF(AP112="","",VLOOKUP(AP112,'（ユニット型）シフト記号表'!$C$5:$Y$46,23,FALSE))</f>
        <v/>
      </c>
      <c r="AQ114" s="184" t="str">
        <f>IF(AQ112="","",VLOOKUP(AQ112,'（ユニット型）シフト記号表'!$C$5:$Y$46,23,FALSE))</f>
        <v/>
      </c>
      <c r="AR114" s="184" t="str">
        <f>IF(AR112="","",VLOOKUP(AR112,'（ユニット型）シフト記号表'!$C$5:$Y$46,23,FALSE))</f>
        <v/>
      </c>
      <c r="AS114" s="184" t="str">
        <f>IF(AS112="","",VLOOKUP(AS112,'（ユニット型）シフト記号表'!$C$5:$Y$46,23,FALSE))</f>
        <v/>
      </c>
      <c r="AT114" s="184" t="str">
        <f>IF(AT112="","",VLOOKUP(AT112,'（ユニット型）シフト記号表'!$C$5:$Y$46,23,FALSE))</f>
        <v/>
      </c>
      <c r="AU114" s="185" t="str">
        <f>IF(AU112="","",VLOOKUP(AU112,'（ユニット型）シフト記号表'!$C$5:$Y$46,23,FALSE))</f>
        <v/>
      </c>
      <c r="AV114" s="183" t="str">
        <f>IF(AV112="","",VLOOKUP(AV112,'（ユニット型）シフト記号表'!$C$5:$Y$46,23,FALSE))</f>
        <v/>
      </c>
      <c r="AW114" s="184" t="str">
        <f>IF(AW112="","",VLOOKUP(AW112,'（ユニット型）シフト記号表'!$C$5:$Y$46,23,FALSE))</f>
        <v/>
      </c>
      <c r="AX114" s="184" t="str">
        <f>IF(AX112="","",VLOOKUP(AX112,'（ユニット型）シフト記号表'!$C$5:$Y$46,23,FALSE))</f>
        <v/>
      </c>
      <c r="AY114" s="184" t="str">
        <f>IF(AY112="","",VLOOKUP(AY112,'（ユニット型）シフト記号表'!$C$5:$Y$46,23,FALSE))</f>
        <v/>
      </c>
      <c r="AZ114" s="184" t="str">
        <f>IF(AZ112="","",VLOOKUP(AZ112,'（ユニット型）シフト記号表'!$C$5:$Y$46,23,FALSE))</f>
        <v/>
      </c>
      <c r="BA114" s="184" t="str">
        <f>IF(BA112="","",VLOOKUP(BA112,'（ユニット型）シフト記号表'!$C$5:$Y$46,23,FALSE))</f>
        <v/>
      </c>
      <c r="BB114" s="185" t="str">
        <f>IF(BB112="","",VLOOKUP(BB112,'（ユニット型）シフト記号表'!$C$5:$Y$46,23,FALSE))</f>
        <v/>
      </c>
      <c r="BC114" s="183" t="str">
        <f>IF(BC112="","",VLOOKUP(BC112,'（ユニット型）シフト記号表'!$C$5:$Y$46,23,FALSE))</f>
        <v/>
      </c>
      <c r="BD114" s="184" t="str">
        <f>IF(BD112="","",VLOOKUP(BD112,'（ユニット型）シフト記号表'!$C$5:$Y$46,23,FALSE))</f>
        <v/>
      </c>
      <c r="BE114" s="186" t="str">
        <f>IF(BE112="","",VLOOKUP(BE112,'（ユニット型）シフト記号表'!$C$5:$Y$46,23,FALSE))</f>
        <v/>
      </c>
      <c r="BF114" s="263">
        <f>IF($BI$3="計画",SUM(AA114:BB114),IF($BI$3="実績",SUM(AA114:BE114),""))</f>
        <v>0</v>
      </c>
      <c r="BG114" s="264"/>
      <c r="BH114" s="284">
        <f>IF($BI$3="計画",BF114/4,IF($BI$3="実績",(BF114/($BI$7/7)),""))</f>
        <v>0</v>
      </c>
      <c r="BI114" s="285"/>
      <c r="BJ114" s="243"/>
      <c r="BK114" s="244"/>
      <c r="BL114" s="244"/>
      <c r="BM114" s="244"/>
      <c r="BN114" s="245"/>
    </row>
    <row r="115" spans="2:66" ht="20.25" customHeight="1" x14ac:dyDescent="0.4">
      <c r="B115" s="60"/>
      <c r="C115" s="410"/>
      <c r="D115" s="413"/>
      <c r="E115" s="414"/>
      <c r="F115" s="415"/>
      <c r="G115" s="246"/>
      <c r="H115" s="247"/>
      <c r="I115" s="205"/>
      <c r="J115" s="206"/>
      <c r="K115" s="205"/>
      <c r="L115" s="206"/>
      <c r="M115" s="272"/>
      <c r="N115" s="273"/>
      <c r="O115" s="250"/>
      <c r="P115" s="251"/>
      <c r="Q115" s="251"/>
      <c r="R115" s="247"/>
      <c r="S115" s="274"/>
      <c r="T115" s="238"/>
      <c r="U115" s="275"/>
      <c r="V115" s="25" t="s">
        <v>18</v>
      </c>
      <c r="W115" s="32"/>
      <c r="X115" s="32"/>
      <c r="Y115" s="20"/>
      <c r="Z115" s="68"/>
      <c r="AA115" s="209"/>
      <c r="AB115" s="213"/>
      <c r="AC115" s="213"/>
      <c r="AD115" s="213"/>
      <c r="AE115" s="213"/>
      <c r="AF115" s="213"/>
      <c r="AG115" s="211"/>
      <c r="AH115" s="209"/>
      <c r="AI115" s="213"/>
      <c r="AJ115" s="213"/>
      <c r="AK115" s="213"/>
      <c r="AL115" s="213"/>
      <c r="AM115" s="213"/>
      <c r="AN115" s="211"/>
      <c r="AO115" s="209"/>
      <c r="AP115" s="213"/>
      <c r="AQ115" s="213"/>
      <c r="AR115" s="213"/>
      <c r="AS115" s="213"/>
      <c r="AT115" s="213"/>
      <c r="AU115" s="211"/>
      <c r="AV115" s="209"/>
      <c r="AW115" s="213"/>
      <c r="AX115" s="213"/>
      <c r="AY115" s="213"/>
      <c r="AZ115" s="213"/>
      <c r="BA115" s="213"/>
      <c r="BB115" s="211"/>
      <c r="BC115" s="209"/>
      <c r="BD115" s="213"/>
      <c r="BE115" s="214"/>
      <c r="BF115" s="280"/>
      <c r="BG115" s="281"/>
      <c r="BH115" s="282"/>
      <c r="BI115" s="283"/>
      <c r="BJ115" s="237"/>
      <c r="BK115" s="238"/>
      <c r="BL115" s="238"/>
      <c r="BM115" s="238"/>
      <c r="BN115" s="239"/>
    </row>
    <row r="116" spans="2:66" ht="20.25" customHeight="1" x14ac:dyDescent="0.4">
      <c r="B116" s="58">
        <f>B113+1</f>
        <v>33</v>
      </c>
      <c r="C116" s="411"/>
      <c r="D116" s="416"/>
      <c r="E116" s="414"/>
      <c r="F116" s="415"/>
      <c r="G116" s="246"/>
      <c r="H116" s="247"/>
      <c r="I116" s="205"/>
      <c r="J116" s="206"/>
      <c r="K116" s="205"/>
      <c r="L116" s="206"/>
      <c r="M116" s="248"/>
      <c r="N116" s="249"/>
      <c r="O116" s="250"/>
      <c r="P116" s="251"/>
      <c r="Q116" s="251"/>
      <c r="R116" s="247"/>
      <c r="S116" s="276"/>
      <c r="T116" s="241"/>
      <c r="U116" s="277"/>
      <c r="V116" s="27" t="s">
        <v>84</v>
      </c>
      <c r="W116" s="28"/>
      <c r="X116" s="28"/>
      <c r="Y116" s="23"/>
      <c r="Z116" s="63"/>
      <c r="AA116" s="179" t="str">
        <f>IF(AA115="","",VLOOKUP(AA115,'（ユニット型）シフト記号表'!$C$5:$W$46,21,FALSE))</f>
        <v/>
      </c>
      <c r="AB116" s="180" t="str">
        <f>IF(AB115="","",VLOOKUP(AB115,'（ユニット型）シフト記号表'!$C$5:$W$46,21,FALSE))</f>
        <v/>
      </c>
      <c r="AC116" s="180" t="str">
        <f>IF(AC115="","",VLOOKUP(AC115,'（ユニット型）シフト記号表'!$C$5:$W$46,21,FALSE))</f>
        <v/>
      </c>
      <c r="AD116" s="180" t="str">
        <f>IF(AD115="","",VLOOKUP(AD115,'（ユニット型）シフト記号表'!$C$5:$W$46,21,FALSE))</f>
        <v/>
      </c>
      <c r="AE116" s="180" t="str">
        <f>IF(AE115="","",VLOOKUP(AE115,'（ユニット型）シフト記号表'!$C$5:$W$46,21,FALSE))</f>
        <v/>
      </c>
      <c r="AF116" s="180" t="str">
        <f>IF(AF115="","",VLOOKUP(AF115,'（ユニット型）シフト記号表'!$C$5:$W$46,21,FALSE))</f>
        <v/>
      </c>
      <c r="AG116" s="181" t="str">
        <f>IF(AG115="","",VLOOKUP(AG115,'（ユニット型）シフト記号表'!$C$5:$W$46,21,FALSE))</f>
        <v/>
      </c>
      <c r="AH116" s="179" t="str">
        <f>IF(AH115="","",VLOOKUP(AH115,'（ユニット型）シフト記号表'!$C$5:$W$46,21,FALSE))</f>
        <v/>
      </c>
      <c r="AI116" s="180" t="str">
        <f>IF(AI115="","",VLOOKUP(AI115,'（ユニット型）シフト記号表'!$C$5:$W$46,21,FALSE))</f>
        <v/>
      </c>
      <c r="AJ116" s="180" t="str">
        <f>IF(AJ115="","",VLOOKUP(AJ115,'（ユニット型）シフト記号表'!$C$5:$W$46,21,FALSE))</f>
        <v/>
      </c>
      <c r="AK116" s="180" t="str">
        <f>IF(AK115="","",VLOOKUP(AK115,'（ユニット型）シフト記号表'!$C$5:$W$46,21,FALSE))</f>
        <v/>
      </c>
      <c r="AL116" s="180" t="str">
        <f>IF(AL115="","",VLOOKUP(AL115,'（ユニット型）シフト記号表'!$C$5:$W$46,21,FALSE))</f>
        <v/>
      </c>
      <c r="AM116" s="180" t="str">
        <f>IF(AM115="","",VLOOKUP(AM115,'（ユニット型）シフト記号表'!$C$5:$W$46,21,FALSE))</f>
        <v/>
      </c>
      <c r="AN116" s="181" t="str">
        <f>IF(AN115="","",VLOOKUP(AN115,'（ユニット型）シフト記号表'!$C$5:$W$46,21,FALSE))</f>
        <v/>
      </c>
      <c r="AO116" s="179" t="str">
        <f>IF(AO115="","",VLOOKUP(AO115,'（ユニット型）シフト記号表'!$C$5:$W$46,21,FALSE))</f>
        <v/>
      </c>
      <c r="AP116" s="180" t="str">
        <f>IF(AP115="","",VLOOKUP(AP115,'（ユニット型）シフト記号表'!$C$5:$W$46,21,FALSE))</f>
        <v/>
      </c>
      <c r="AQ116" s="180" t="str">
        <f>IF(AQ115="","",VLOOKUP(AQ115,'（ユニット型）シフト記号表'!$C$5:$W$46,21,FALSE))</f>
        <v/>
      </c>
      <c r="AR116" s="180" t="str">
        <f>IF(AR115="","",VLOOKUP(AR115,'（ユニット型）シフト記号表'!$C$5:$W$46,21,FALSE))</f>
        <v/>
      </c>
      <c r="AS116" s="180" t="str">
        <f>IF(AS115="","",VLOOKUP(AS115,'（ユニット型）シフト記号表'!$C$5:$W$46,21,FALSE))</f>
        <v/>
      </c>
      <c r="AT116" s="180" t="str">
        <f>IF(AT115="","",VLOOKUP(AT115,'（ユニット型）シフト記号表'!$C$5:$W$46,21,FALSE))</f>
        <v/>
      </c>
      <c r="AU116" s="181" t="str">
        <f>IF(AU115="","",VLOOKUP(AU115,'（ユニット型）シフト記号表'!$C$5:$W$46,21,FALSE))</f>
        <v/>
      </c>
      <c r="AV116" s="179" t="str">
        <f>IF(AV115="","",VLOOKUP(AV115,'（ユニット型）シフト記号表'!$C$5:$W$46,21,FALSE))</f>
        <v/>
      </c>
      <c r="AW116" s="180" t="str">
        <f>IF(AW115="","",VLOOKUP(AW115,'（ユニット型）シフト記号表'!$C$5:$W$46,21,FALSE))</f>
        <v/>
      </c>
      <c r="AX116" s="180" t="str">
        <f>IF(AX115="","",VLOOKUP(AX115,'（ユニット型）シフト記号表'!$C$5:$W$46,21,FALSE))</f>
        <v/>
      </c>
      <c r="AY116" s="180" t="str">
        <f>IF(AY115="","",VLOOKUP(AY115,'（ユニット型）シフト記号表'!$C$5:$W$46,21,FALSE))</f>
        <v/>
      </c>
      <c r="AZ116" s="180" t="str">
        <f>IF(AZ115="","",VLOOKUP(AZ115,'（ユニット型）シフト記号表'!$C$5:$W$46,21,FALSE))</f>
        <v/>
      </c>
      <c r="BA116" s="180" t="str">
        <f>IF(BA115="","",VLOOKUP(BA115,'（ユニット型）シフト記号表'!$C$5:$W$46,21,FALSE))</f>
        <v/>
      </c>
      <c r="BB116" s="181" t="str">
        <f>IF(BB115="","",VLOOKUP(BB115,'（ユニット型）シフト記号表'!$C$5:$W$46,21,FALSE))</f>
        <v/>
      </c>
      <c r="BC116" s="179" t="str">
        <f>IF(BC115="","",VLOOKUP(BC115,'（ユニット型）シフト記号表'!$C$5:$W$46,21,FALSE))</f>
        <v/>
      </c>
      <c r="BD116" s="180" t="str">
        <f>IF(BD115="","",VLOOKUP(BD115,'（ユニット型）シフト記号表'!$C$5:$W$46,21,FALSE))</f>
        <v/>
      </c>
      <c r="BE116" s="182" t="str">
        <f>IF(BE115="","",VLOOKUP(BE115,'（ユニット型）シフト記号表'!$C$5:$W$46,21,FALSE))</f>
        <v/>
      </c>
      <c r="BF116" s="252">
        <f>IF($BI$3="計画",SUM(AA116:BB116),IF($BI$3="実績",SUM(AA116:BE116),""))</f>
        <v>0</v>
      </c>
      <c r="BG116" s="253"/>
      <c r="BH116" s="254">
        <f>IF($BI$3="計画",BF116/4,IF($BI$3="実績",(BF116/($BI$7/7)),""))</f>
        <v>0</v>
      </c>
      <c r="BI116" s="255"/>
      <c r="BJ116" s="240"/>
      <c r="BK116" s="241"/>
      <c r="BL116" s="241"/>
      <c r="BM116" s="241"/>
      <c r="BN116" s="242"/>
    </row>
    <row r="117" spans="2:66" ht="20.25" customHeight="1" x14ac:dyDescent="0.4">
      <c r="B117" s="59"/>
      <c r="C117" s="411"/>
      <c r="D117" s="416"/>
      <c r="E117" s="414"/>
      <c r="F117" s="415"/>
      <c r="G117" s="256"/>
      <c r="H117" s="257"/>
      <c r="I117" s="265">
        <f>G116</f>
        <v>0</v>
      </c>
      <c r="J117" s="257"/>
      <c r="K117" s="265">
        <f>M116</f>
        <v>0</v>
      </c>
      <c r="L117" s="257"/>
      <c r="M117" s="258"/>
      <c r="N117" s="259"/>
      <c r="O117" s="260"/>
      <c r="P117" s="261"/>
      <c r="Q117" s="261"/>
      <c r="R117" s="262"/>
      <c r="S117" s="278"/>
      <c r="T117" s="244"/>
      <c r="U117" s="279"/>
      <c r="V117" s="29" t="s">
        <v>129</v>
      </c>
      <c r="W117" s="52"/>
      <c r="X117" s="52"/>
      <c r="Y117" s="53"/>
      <c r="Z117" s="69"/>
      <c r="AA117" s="183" t="str">
        <f>IF(AA115="","",VLOOKUP(AA115,'（ユニット型）シフト記号表'!$C$5:$Y$46,23,FALSE))</f>
        <v/>
      </c>
      <c r="AB117" s="184" t="str">
        <f>IF(AB115="","",VLOOKUP(AB115,'（ユニット型）シフト記号表'!$C$5:$Y$46,23,FALSE))</f>
        <v/>
      </c>
      <c r="AC117" s="184" t="str">
        <f>IF(AC115="","",VLOOKUP(AC115,'（ユニット型）シフト記号表'!$C$5:$Y$46,23,FALSE))</f>
        <v/>
      </c>
      <c r="AD117" s="184" t="str">
        <f>IF(AD115="","",VLOOKUP(AD115,'（ユニット型）シフト記号表'!$C$5:$Y$46,23,FALSE))</f>
        <v/>
      </c>
      <c r="AE117" s="184" t="str">
        <f>IF(AE115="","",VLOOKUP(AE115,'（ユニット型）シフト記号表'!$C$5:$Y$46,23,FALSE))</f>
        <v/>
      </c>
      <c r="AF117" s="184" t="str">
        <f>IF(AF115="","",VLOOKUP(AF115,'（ユニット型）シフト記号表'!$C$5:$Y$46,23,FALSE))</f>
        <v/>
      </c>
      <c r="AG117" s="185" t="str">
        <f>IF(AG115="","",VLOOKUP(AG115,'（ユニット型）シフト記号表'!$C$5:$Y$46,23,FALSE))</f>
        <v/>
      </c>
      <c r="AH117" s="183" t="str">
        <f>IF(AH115="","",VLOOKUP(AH115,'（ユニット型）シフト記号表'!$C$5:$Y$46,23,FALSE))</f>
        <v/>
      </c>
      <c r="AI117" s="184" t="str">
        <f>IF(AI115="","",VLOOKUP(AI115,'（ユニット型）シフト記号表'!$C$5:$Y$46,23,FALSE))</f>
        <v/>
      </c>
      <c r="AJ117" s="184" t="str">
        <f>IF(AJ115="","",VLOOKUP(AJ115,'（ユニット型）シフト記号表'!$C$5:$Y$46,23,FALSE))</f>
        <v/>
      </c>
      <c r="AK117" s="184" t="str">
        <f>IF(AK115="","",VLOOKUP(AK115,'（ユニット型）シフト記号表'!$C$5:$Y$46,23,FALSE))</f>
        <v/>
      </c>
      <c r="AL117" s="184" t="str">
        <f>IF(AL115="","",VLOOKUP(AL115,'（ユニット型）シフト記号表'!$C$5:$Y$46,23,FALSE))</f>
        <v/>
      </c>
      <c r="AM117" s="184" t="str">
        <f>IF(AM115="","",VLOOKUP(AM115,'（ユニット型）シフト記号表'!$C$5:$Y$46,23,FALSE))</f>
        <v/>
      </c>
      <c r="AN117" s="185" t="str">
        <f>IF(AN115="","",VLOOKUP(AN115,'（ユニット型）シフト記号表'!$C$5:$Y$46,23,FALSE))</f>
        <v/>
      </c>
      <c r="AO117" s="183" t="str">
        <f>IF(AO115="","",VLOOKUP(AO115,'（ユニット型）シフト記号表'!$C$5:$Y$46,23,FALSE))</f>
        <v/>
      </c>
      <c r="AP117" s="184" t="str">
        <f>IF(AP115="","",VLOOKUP(AP115,'（ユニット型）シフト記号表'!$C$5:$Y$46,23,FALSE))</f>
        <v/>
      </c>
      <c r="AQ117" s="184" t="str">
        <f>IF(AQ115="","",VLOOKUP(AQ115,'（ユニット型）シフト記号表'!$C$5:$Y$46,23,FALSE))</f>
        <v/>
      </c>
      <c r="AR117" s="184" t="str">
        <f>IF(AR115="","",VLOOKUP(AR115,'（ユニット型）シフト記号表'!$C$5:$Y$46,23,FALSE))</f>
        <v/>
      </c>
      <c r="AS117" s="184" t="str">
        <f>IF(AS115="","",VLOOKUP(AS115,'（ユニット型）シフト記号表'!$C$5:$Y$46,23,FALSE))</f>
        <v/>
      </c>
      <c r="AT117" s="184" t="str">
        <f>IF(AT115="","",VLOOKUP(AT115,'（ユニット型）シフト記号表'!$C$5:$Y$46,23,FALSE))</f>
        <v/>
      </c>
      <c r="AU117" s="185" t="str">
        <f>IF(AU115="","",VLOOKUP(AU115,'（ユニット型）シフト記号表'!$C$5:$Y$46,23,FALSE))</f>
        <v/>
      </c>
      <c r="AV117" s="183" t="str">
        <f>IF(AV115="","",VLOOKUP(AV115,'（ユニット型）シフト記号表'!$C$5:$Y$46,23,FALSE))</f>
        <v/>
      </c>
      <c r="AW117" s="184" t="str">
        <f>IF(AW115="","",VLOOKUP(AW115,'（ユニット型）シフト記号表'!$C$5:$Y$46,23,FALSE))</f>
        <v/>
      </c>
      <c r="AX117" s="184" t="str">
        <f>IF(AX115="","",VLOOKUP(AX115,'（ユニット型）シフト記号表'!$C$5:$Y$46,23,FALSE))</f>
        <v/>
      </c>
      <c r="AY117" s="184" t="str">
        <f>IF(AY115="","",VLOOKUP(AY115,'（ユニット型）シフト記号表'!$C$5:$Y$46,23,FALSE))</f>
        <v/>
      </c>
      <c r="AZ117" s="184" t="str">
        <f>IF(AZ115="","",VLOOKUP(AZ115,'（ユニット型）シフト記号表'!$C$5:$Y$46,23,FALSE))</f>
        <v/>
      </c>
      <c r="BA117" s="184" t="str">
        <f>IF(BA115="","",VLOOKUP(BA115,'（ユニット型）シフト記号表'!$C$5:$Y$46,23,FALSE))</f>
        <v/>
      </c>
      <c r="BB117" s="185" t="str">
        <f>IF(BB115="","",VLOOKUP(BB115,'（ユニット型）シフト記号表'!$C$5:$Y$46,23,FALSE))</f>
        <v/>
      </c>
      <c r="BC117" s="183" t="str">
        <f>IF(BC115="","",VLOOKUP(BC115,'（ユニット型）シフト記号表'!$C$5:$Y$46,23,FALSE))</f>
        <v/>
      </c>
      <c r="BD117" s="184" t="str">
        <f>IF(BD115="","",VLOOKUP(BD115,'（ユニット型）シフト記号表'!$C$5:$Y$46,23,FALSE))</f>
        <v/>
      </c>
      <c r="BE117" s="186" t="str">
        <f>IF(BE115="","",VLOOKUP(BE115,'（ユニット型）シフト記号表'!$C$5:$Y$46,23,FALSE))</f>
        <v/>
      </c>
      <c r="BF117" s="263">
        <f>IF($BI$3="計画",SUM(AA117:BB117),IF($BI$3="実績",SUM(AA117:BE117),""))</f>
        <v>0</v>
      </c>
      <c r="BG117" s="264"/>
      <c r="BH117" s="284">
        <f>IF($BI$3="計画",BF117/4,IF($BI$3="実績",(BF117/($BI$7/7)),""))</f>
        <v>0</v>
      </c>
      <c r="BI117" s="285"/>
      <c r="BJ117" s="243"/>
      <c r="BK117" s="244"/>
      <c r="BL117" s="244"/>
      <c r="BM117" s="244"/>
      <c r="BN117" s="245"/>
    </row>
    <row r="118" spans="2:66" ht="20.25" customHeight="1" x14ac:dyDescent="0.4">
      <c r="B118" s="60"/>
      <c r="C118" s="410"/>
      <c r="D118" s="413"/>
      <c r="E118" s="414"/>
      <c r="F118" s="415"/>
      <c r="G118" s="246"/>
      <c r="H118" s="247"/>
      <c r="I118" s="205"/>
      <c r="J118" s="206"/>
      <c r="K118" s="205"/>
      <c r="L118" s="206"/>
      <c r="M118" s="272"/>
      <c r="N118" s="273"/>
      <c r="O118" s="250"/>
      <c r="P118" s="251"/>
      <c r="Q118" s="251"/>
      <c r="R118" s="247"/>
      <c r="S118" s="274"/>
      <c r="T118" s="238"/>
      <c r="U118" s="275"/>
      <c r="V118" s="25" t="s">
        <v>18</v>
      </c>
      <c r="W118" s="32"/>
      <c r="X118" s="32"/>
      <c r="Y118" s="20"/>
      <c r="Z118" s="68"/>
      <c r="AA118" s="209"/>
      <c r="AB118" s="213"/>
      <c r="AC118" s="213"/>
      <c r="AD118" s="213"/>
      <c r="AE118" s="213"/>
      <c r="AF118" s="213"/>
      <c r="AG118" s="211"/>
      <c r="AH118" s="209"/>
      <c r="AI118" s="213"/>
      <c r="AJ118" s="213"/>
      <c r="AK118" s="213"/>
      <c r="AL118" s="213"/>
      <c r="AM118" s="213"/>
      <c r="AN118" s="211"/>
      <c r="AO118" s="209"/>
      <c r="AP118" s="213"/>
      <c r="AQ118" s="213"/>
      <c r="AR118" s="213"/>
      <c r="AS118" s="213"/>
      <c r="AT118" s="213"/>
      <c r="AU118" s="211"/>
      <c r="AV118" s="209"/>
      <c r="AW118" s="213"/>
      <c r="AX118" s="213"/>
      <c r="AY118" s="213"/>
      <c r="AZ118" s="213"/>
      <c r="BA118" s="213"/>
      <c r="BB118" s="211"/>
      <c r="BC118" s="209"/>
      <c r="BD118" s="213"/>
      <c r="BE118" s="214"/>
      <c r="BF118" s="280"/>
      <c r="BG118" s="281"/>
      <c r="BH118" s="282"/>
      <c r="BI118" s="283"/>
      <c r="BJ118" s="237"/>
      <c r="BK118" s="238"/>
      <c r="BL118" s="238"/>
      <c r="BM118" s="238"/>
      <c r="BN118" s="239"/>
    </row>
    <row r="119" spans="2:66" ht="20.25" customHeight="1" x14ac:dyDescent="0.4">
      <c r="B119" s="58">
        <f>B116+1</f>
        <v>34</v>
      </c>
      <c r="C119" s="411"/>
      <c r="D119" s="416"/>
      <c r="E119" s="414"/>
      <c r="F119" s="415"/>
      <c r="G119" s="246"/>
      <c r="H119" s="247"/>
      <c r="I119" s="205"/>
      <c r="J119" s="206"/>
      <c r="K119" s="205"/>
      <c r="L119" s="206"/>
      <c r="M119" s="248"/>
      <c r="N119" s="249"/>
      <c r="O119" s="250"/>
      <c r="P119" s="251"/>
      <c r="Q119" s="251"/>
      <c r="R119" s="247"/>
      <c r="S119" s="276"/>
      <c r="T119" s="241"/>
      <c r="U119" s="277"/>
      <c r="V119" s="27" t="s">
        <v>84</v>
      </c>
      <c r="W119" s="28"/>
      <c r="X119" s="28"/>
      <c r="Y119" s="23"/>
      <c r="Z119" s="63"/>
      <c r="AA119" s="179" t="str">
        <f>IF(AA118="","",VLOOKUP(AA118,'（ユニット型）シフト記号表'!$C$5:$W$46,21,FALSE))</f>
        <v/>
      </c>
      <c r="AB119" s="180" t="str">
        <f>IF(AB118="","",VLOOKUP(AB118,'（ユニット型）シフト記号表'!$C$5:$W$46,21,FALSE))</f>
        <v/>
      </c>
      <c r="AC119" s="180" t="str">
        <f>IF(AC118="","",VLOOKUP(AC118,'（ユニット型）シフト記号表'!$C$5:$W$46,21,FALSE))</f>
        <v/>
      </c>
      <c r="AD119" s="180" t="str">
        <f>IF(AD118="","",VLOOKUP(AD118,'（ユニット型）シフト記号表'!$C$5:$W$46,21,FALSE))</f>
        <v/>
      </c>
      <c r="AE119" s="180" t="str">
        <f>IF(AE118="","",VLOOKUP(AE118,'（ユニット型）シフト記号表'!$C$5:$W$46,21,FALSE))</f>
        <v/>
      </c>
      <c r="AF119" s="180" t="str">
        <f>IF(AF118="","",VLOOKUP(AF118,'（ユニット型）シフト記号表'!$C$5:$W$46,21,FALSE))</f>
        <v/>
      </c>
      <c r="AG119" s="181" t="str">
        <f>IF(AG118="","",VLOOKUP(AG118,'（ユニット型）シフト記号表'!$C$5:$W$46,21,FALSE))</f>
        <v/>
      </c>
      <c r="AH119" s="179" t="str">
        <f>IF(AH118="","",VLOOKUP(AH118,'（ユニット型）シフト記号表'!$C$5:$W$46,21,FALSE))</f>
        <v/>
      </c>
      <c r="AI119" s="180" t="str">
        <f>IF(AI118="","",VLOOKUP(AI118,'（ユニット型）シフト記号表'!$C$5:$W$46,21,FALSE))</f>
        <v/>
      </c>
      <c r="AJ119" s="180" t="str">
        <f>IF(AJ118="","",VLOOKUP(AJ118,'（ユニット型）シフト記号表'!$C$5:$W$46,21,FALSE))</f>
        <v/>
      </c>
      <c r="AK119" s="180" t="str">
        <f>IF(AK118="","",VLOOKUP(AK118,'（ユニット型）シフト記号表'!$C$5:$W$46,21,FALSE))</f>
        <v/>
      </c>
      <c r="AL119" s="180" t="str">
        <f>IF(AL118="","",VLOOKUP(AL118,'（ユニット型）シフト記号表'!$C$5:$W$46,21,FALSE))</f>
        <v/>
      </c>
      <c r="AM119" s="180" t="str">
        <f>IF(AM118="","",VLOOKUP(AM118,'（ユニット型）シフト記号表'!$C$5:$W$46,21,FALSE))</f>
        <v/>
      </c>
      <c r="AN119" s="181" t="str">
        <f>IF(AN118="","",VLOOKUP(AN118,'（ユニット型）シフト記号表'!$C$5:$W$46,21,FALSE))</f>
        <v/>
      </c>
      <c r="AO119" s="179" t="str">
        <f>IF(AO118="","",VLOOKUP(AO118,'（ユニット型）シフト記号表'!$C$5:$W$46,21,FALSE))</f>
        <v/>
      </c>
      <c r="AP119" s="180" t="str">
        <f>IF(AP118="","",VLOOKUP(AP118,'（ユニット型）シフト記号表'!$C$5:$W$46,21,FALSE))</f>
        <v/>
      </c>
      <c r="AQ119" s="180" t="str">
        <f>IF(AQ118="","",VLOOKUP(AQ118,'（ユニット型）シフト記号表'!$C$5:$W$46,21,FALSE))</f>
        <v/>
      </c>
      <c r="AR119" s="180" t="str">
        <f>IF(AR118="","",VLOOKUP(AR118,'（ユニット型）シフト記号表'!$C$5:$W$46,21,FALSE))</f>
        <v/>
      </c>
      <c r="AS119" s="180" t="str">
        <f>IF(AS118="","",VLOOKUP(AS118,'（ユニット型）シフト記号表'!$C$5:$W$46,21,FALSE))</f>
        <v/>
      </c>
      <c r="AT119" s="180" t="str">
        <f>IF(AT118="","",VLOOKUP(AT118,'（ユニット型）シフト記号表'!$C$5:$W$46,21,FALSE))</f>
        <v/>
      </c>
      <c r="AU119" s="181" t="str">
        <f>IF(AU118="","",VLOOKUP(AU118,'（ユニット型）シフト記号表'!$C$5:$W$46,21,FALSE))</f>
        <v/>
      </c>
      <c r="AV119" s="179" t="str">
        <f>IF(AV118="","",VLOOKUP(AV118,'（ユニット型）シフト記号表'!$C$5:$W$46,21,FALSE))</f>
        <v/>
      </c>
      <c r="AW119" s="180" t="str">
        <f>IF(AW118="","",VLOOKUP(AW118,'（ユニット型）シフト記号表'!$C$5:$W$46,21,FALSE))</f>
        <v/>
      </c>
      <c r="AX119" s="180" t="str">
        <f>IF(AX118="","",VLOOKUP(AX118,'（ユニット型）シフト記号表'!$C$5:$W$46,21,FALSE))</f>
        <v/>
      </c>
      <c r="AY119" s="180" t="str">
        <f>IF(AY118="","",VLOOKUP(AY118,'（ユニット型）シフト記号表'!$C$5:$W$46,21,FALSE))</f>
        <v/>
      </c>
      <c r="AZ119" s="180" t="str">
        <f>IF(AZ118="","",VLOOKUP(AZ118,'（ユニット型）シフト記号表'!$C$5:$W$46,21,FALSE))</f>
        <v/>
      </c>
      <c r="BA119" s="180" t="str">
        <f>IF(BA118="","",VLOOKUP(BA118,'（ユニット型）シフト記号表'!$C$5:$W$46,21,FALSE))</f>
        <v/>
      </c>
      <c r="BB119" s="181" t="str">
        <f>IF(BB118="","",VLOOKUP(BB118,'（ユニット型）シフト記号表'!$C$5:$W$46,21,FALSE))</f>
        <v/>
      </c>
      <c r="BC119" s="179" t="str">
        <f>IF(BC118="","",VLOOKUP(BC118,'（ユニット型）シフト記号表'!$C$5:$W$46,21,FALSE))</f>
        <v/>
      </c>
      <c r="BD119" s="180" t="str">
        <f>IF(BD118="","",VLOOKUP(BD118,'（ユニット型）シフト記号表'!$C$5:$W$46,21,FALSE))</f>
        <v/>
      </c>
      <c r="BE119" s="182" t="str">
        <f>IF(BE118="","",VLOOKUP(BE118,'（ユニット型）シフト記号表'!$C$5:$W$46,21,FALSE))</f>
        <v/>
      </c>
      <c r="BF119" s="252">
        <f>IF($BI$3="計画",SUM(AA119:BB119),IF($BI$3="実績",SUM(AA119:BE119),""))</f>
        <v>0</v>
      </c>
      <c r="BG119" s="253"/>
      <c r="BH119" s="254">
        <f>IF($BI$3="計画",BF119/4,IF($BI$3="実績",(BF119/($BI$7/7)),""))</f>
        <v>0</v>
      </c>
      <c r="BI119" s="255"/>
      <c r="BJ119" s="240"/>
      <c r="BK119" s="241"/>
      <c r="BL119" s="241"/>
      <c r="BM119" s="241"/>
      <c r="BN119" s="242"/>
    </row>
    <row r="120" spans="2:66" ht="20.25" customHeight="1" x14ac:dyDescent="0.4">
      <c r="B120" s="59"/>
      <c r="C120" s="411"/>
      <c r="D120" s="416"/>
      <c r="E120" s="414"/>
      <c r="F120" s="415"/>
      <c r="G120" s="256"/>
      <c r="H120" s="257"/>
      <c r="I120" s="265">
        <f>G119</f>
        <v>0</v>
      </c>
      <c r="J120" s="257"/>
      <c r="K120" s="265">
        <f>M119</f>
        <v>0</v>
      </c>
      <c r="L120" s="257"/>
      <c r="M120" s="258"/>
      <c r="N120" s="259"/>
      <c r="O120" s="260"/>
      <c r="P120" s="261"/>
      <c r="Q120" s="261"/>
      <c r="R120" s="262"/>
      <c r="S120" s="278"/>
      <c r="T120" s="244"/>
      <c r="U120" s="279"/>
      <c r="V120" s="29" t="s">
        <v>129</v>
      </c>
      <c r="W120" s="52"/>
      <c r="X120" s="52"/>
      <c r="Y120" s="53"/>
      <c r="Z120" s="69"/>
      <c r="AA120" s="183" t="str">
        <f>IF(AA118="","",VLOOKUP(AA118,'（ユニット型）シフト記号表'!$C$5:$Y$46,23,FALSE))</f>
        <v/>
      </c>
      <c r="AB120" s="184" t="str">
        <f>IF(AB118="","",VLOOKUP(AB118,'（ユニット型）シフト記号表'!$C$5:$Y$46,23,FALSE))</f>
        <v/>
      </c>
      <c r="AC120" s="184" t="str">
        <f>IF(AC118="","",VLOOKUP(AC118,'（ユニット型）シフト記号表'!$C$5:$Y$46,23,FALSE))</f>
        <v/>
      </c>
      <c r="AD120" s="184" t="str">
        <f>IF(AD118="","",VLOOKUP(AD118,'（ユニット型）シフト記号表'!$C$5:$Y$46,23,FALSE))</f>
        <v/>
      </c>
      <c r="AE120" s="184" t="str">
        <f>IF(AE118="","",VLOOKUP(AE118,'（ユニット型）シフト記号表'!$C$5:$Y$46,23,FALSE))</f>
        <v/>
      </c>
      <c r="AF120" s="184" t="str">
        <f>IF(AF118="","",VLOOKUP(AF118,'（ユニット型）シフト記号表'!$C$5:$Y$46,23,FALSE))</f>
        <v/>
      </c>
      <c r="AG120" s="185" t="str">
        <f>IF(AG118="","",VLOOKUP(AG118,'（ユニット型）シフト記号表'!$C$5:$Y$46,23,FALSE))</f>
        <v/>
      </c>
      <c r="AH120" s="183" t="str">
        <f>IF(AH118="","",VLOOKUP(AH118,'（ユニット型）シフト記号表'!$C$5:$Y$46,23,FALSE))</f>
        <v/>
      </c>
      <c r="AI120" s="184" t="str">
        <f>IF(AI118="","",VLOOKUP(AI118,'（ユニット型）シフト記号表'!$C$5:$Y$46,23,FALSE))</f>
        <v/>
      </c>
      <c r="AJ120" s="184" t="str">
        <f>IF(AJ118="","",VLOOKUP(AJ118,'（ユニット型）シフト記号表'!$C$5:$Y$46,23,FALSE))</f>
        <v/>
      </c>
      <c r="AK120" s="184" t="str">
        <f>IF(AK118="","",VLOOKUP(AK118,'（ユニット型）シフト記号表'!$C$5:$Y$46,23,FALSE))</f>
        <v/>
      </c>
      <c r="AL120" s="184" t="str">
        <f>IF(AL118="","",VLOOKUP(AL118,'（ユニット型）シフト記号表'!$C$5:$Y$46,23,FALSE))</f>
        <v/>
      </c>
      <c r="AM120" s="184" t="str">
        <f>IF(AM118="","",VLOOKUP(AM118,'（ユニット型）シフト記号表'!$C$5:$Y$46,23,FALSE))</f>
        <v/>
      </c>
      <c r="AN120" s="185" t="str">
        <f>IF(AN118="","",VLOOKUP(AN118,'（ユニット型）シフト記号表'!$C$5:$Y$46,23,FALSE))</f>
        <v/>
      </c>
      <c r="AO120" s="183" t="str">
        <f>IF(AO118="","",VLOOKUP(AO118,'（ユニット型）シフト記号表'!$C$5:$Y$46,23,FALSE))</f>
        <v/>
      </c>
      <c r="AP120" s="184" t="str">
        <f>IF(AP118="","",VLOOKUP(AP118,'（ユニット型）シフト記号表'!$C$5:$Y$46,23,FALSE))</f>
        <v/>
      </c>
      <c r="AQ120" s="184" t="str">
        <f>IF(AQ118="","",VLOOKUP(AQ118,'（ユニット型）シフト記号表'!$C$5:$Y$46,23,FALSE))</f>
        <v/>
      </c>
      <c r="AR120" s="184" t="str">
        <f>IF(AR118="","",VLOOKUP(AR118,'（ユニット型）シフト記号表'!$C$5:$Y$46,23,FALSE))</f>
        <v/>
      </c>
      <c r="AS120" s="184" t="str">
        <f>IF(AS118="","",VLOOKUP(AS118,'（ユニット型）シフト記号表'!$C$5:$Y$46,23,FALSE))</f>
        <v/>
      </c>
      <c r="AT120" s="184" t="str">
        <f>IF(AT118="","",VLOOKUP(AT118,'（ユニット型）シフト記号表'!$C$5:$Y$46,23,FALSE))</f>
        <v/>
      </c>
      <c r="AU120" s="185" t="str">
        <f>IF(AU118="","",VLOOKUP(AU118,'（ユニット型）シフト記号表'!$C$5:$Y$46,23,FALSE))</f>
        <v/>
      </c>
      <c r="AV120" s="183" t="str">
        <f>IF(AV118="","",VLOOKUP(AV118,'（ユニット型）シフト記号表'!$C$5:$Y$46,23,FALSE))</f>
        <v/>
      </c>
      <c r="AW120" s="184" t="str">
        <f>IF(AW118="","",VLOOKUP(AW118,'（ユニット型）シフト記号表'!$C$5:$Y$46,23,FALSE))</f>
        <v/>
      </c>
      <c r="AX120" s="184" t="str">
        <f>IF(AX118="","",VLOOKUP(AX118,'（ユニット型）シフト記号表'!$C$5:$Y$46,23,FALSE))</f>
        <v/>
      </c>
      <c r="AY120" s="184" t="str">
        <f>IF(AY118="","",VLOOKUP(AY118,'（ユニット型）シフト記号表'!$C$5:$Y$46,23,FALSE))</f>
        <v/>
      </c>
      <c r="AZ120" s="184" t="str">
        <f>IF(AZ118="","",VLOOKUP(AZ118,'（ユニット型）シフト記号表'!$C$5:$Y$46,23,FALSE))</f>
        <v/>
      </c>
      <c r="BA120" s="184" t="str">
        <f>IF(BA118="","",VLOOKUP(BA118,'（ユニット型）シフト記号表'!$C$5:$Y$46,23,FALSE))</f>
        <v/>
      </c>
      <c r="BB120" s="185" t="str">
        <f>IF(BB118="","",VLOOKUP(BB118,'（ユニット型）シフト記号表'!$C$5:$Y$46,23,FALSE))</f>
        <v/>
      </c>
      <c r="BC120" s="183" t="str">
        <f>IF(BC118="","",VLOOKUP(BC118,'（ユニット型）シフト記号表'!$C$5:$Y$46,23,FALSE))</f>
        <v/>
      </c>
      <c r="BD120" s="184" t="str">
        <f>IF(BD118="","",VLOOKUP(BD118,'（ユニット型）シフト記号表'!$C$5:$Y$46,23,FALSE))</f>
        <v/>
      </c>
      <c r="BE120" s="186" t="str">
        <f>IF(BE118="","",VLOOKUP(BE118,'（ユニット型）シフト記号表'!$C$5:$Y$46,23,FALSE))</f>
        <v/>
      </c>
      <c r="BF120" s="263">
        <f>IF($BI$3="計画",SUM(AA120:BB120),IF($BI$3="実績",SUM(AA120:BE120),""))</f>
        <v>0</v>
      </c>
      <c r="BG120" s="264"/>
      <c r="BH120" s="284">
        <f>IF($BI$3="計画",BF120/4,IF($BI$3="実績",(BF120/($BI$7/7)),""))</f>
        <v>0</v>
      </c>
      <c r="BI120" s="285"/>
      <c r="BJ120" s="243"/>
      <c r="BK120" s="244"/>
      <c r="BL120" s="244"/>
      <c r="BM120" s="244"/>
      <c r="BN120" s="245"/>
    </row>
    <row r="121" spans="2:66" ht="20.25" customHeight="1" x14ac:dyDescent="0.4">
      <c r="B121" s="60"/>
      <c r="C121" s="410"/>
      <c r="D121" s="413"/>
      <c r="E121" s="414"/>
      <c r="F121" s="415"/>
      <c r="G121" s="246"/>
      <c r="H121" s="247"/>
      <c r="I121" s="205"/>
      <c r="J121" s="206"/>
      <c r="K121" s="205"/>
      <c r="L121" s="206"/>
      <c r="M121" s="272"/>
      <c r="N121" s="273"/>
      <c r="O121" s="250"/>
      <c r="P121" s="251"/>
      <c r="Q121" s="251"/>
      <c r="R121" s="247"/>
      <c r="S121" s="274"/>
      <c r="T121" s="238"/>
      <c r="U121" s="275"/>
      <c r="V121" s="25" t="s">
        <v>18</v>
      </c>
      <c r="W121" s="32"/>
      <c r="X121" s="32"/>
      <c r="Y121" s="20"/>
      <c r="Z121" s="68"/>
      <c r="AA121" s="209"/>
      <c r="AB121" s="213"/>
      <c r="AC121" s="213"/>
      <c r="AD121" s="213"/>
      <c r="AE121" s="213"/>
      <c r="AF121" s="213"/>
      <c r="AG121" s="211"/>
      <c r="AH121" s="209"/>
      <c r="AI121" s="213"/>
      <c r="AJ121" s="213"/>
      <c r="AK121" s="213"/>
      <c r="AL121" s="213"/>
      <c r="AM121" s="213"/>
      <c r="AN121" s="211"/>
      <c r="AO121" s="209"/>
      <c r="AP121" s="213"/>
      <c r="AQ121" s="213"/>
      <c r="AR121" s="213"/>
      <c r="AS121" s="213"/>
      <c r="AT121" s="213"/>
      <c r="AU121" s="211"/>
      <c r="AV121" s="209"/>
      <c r="AW121" s="213"/>
      <c r="AX121" s="213"/>
      <c r="AY121" s="213"/>
      <c r="AZ121" s="213"/>
      <c r="BA121" s="213"/>
      <c r="BB121" s="211"/>
      <c r="BC121" s="209"/>
      <c r="BD121" s="213"/>
      <c r="BE121" s="214"/>
      <c r="BF121" s="280"/>
      <c r="BG121" s="281"/>
      <c r="BH121" s="282"/>
      <c r="BI121" s="283"/>
      <c r="BJ121" s="237"/>
      <c r="BK121" s="238"/>
      <c r="BL121" s="238"/>
      <c r="BM121" s="238"/>
      <c r="BN121" s="239"/>
    </row>
    <row r="122" spans="2:66" ht="20.25" customHeight="1" x14ac:dyDescent="0.4">
      <c r="B122" s="58">
        <f>B119+1</f>
        <v>35</v>
      </c>
      <c r="C122" s="411"/>
      <c r="D122" s="416"/>
      <c r="E122" s="414"/>
      <c r="F122" s="415"/>
      <c r="G122" s="246"/>
      <c r="H122" s="247"/>
      <c r="I122" s="205"/>
      <c r="J122" s="206"/>
      <c r="K122" s="205"/>
      <c r="L122" s="206"/>
      <c r="M122" s="248"/>
      <c r="N122" s="249"/>
      <c r="O122" s="250"/>
      <c r="P122" s="251"/>
      <c r="Q122" s="251"/>
      <c r="R122" s="247"/>
      <c r="S122" s="276"/>
      <c r="T122" s="241"/>
      <c r="U122" s="277"/>
      <c r="V122" s="27" t="s">
        <v>84</v>
      </c>
      <c r="W122" s="28"/>
      <c r="X122" s="28"/>
      <c r="Y122" s="23"/>
      <c r="Z122" s="63"/>
      <c r="AA122" s="179" t="str">
        <f>IF(AA121="","",VLOOKUP(AA121,'（ユニット型）シフト記号表'!$C$5:$W$46,21,FALSE))</f>
        <v/>
      </c>
      <c r="AB122" s="180" t="str">
        <f>IF(AB121="","",VLOOKUP(AB121,'（ユニット型）シフト記号表'!$C$5:$W$46,21,FALSE))</f>
        <v/>
      </c>
      <c r="AC122" s="180" t="str">
        <f>IF(AC121="","",VLOOKUP(AC121,'（ユニット型）シフト記号表'!$C$5:$W$46,21,FALSE))</f>
        <v/>
      </c>
      <c r="AD122" s="180" t="str">
        <f>IF(AD121="","",VLOOKUP(AD121,'（ユニット型）シフト記号表'!$C$5:$W$46,21,FALSE))</f>
        <v/>
      </c>
      <c r="AE122" s="180" t="str">
        <f>IF(AE121="","",VLOOKUP(AE121,'（ユニット型）シフト記号表'!$C$5:$W$46,21,FALSE))</f>
        <v/>
      </c>
      <c r="AF122" s="180" t="str">
        <f>IF(AF121="","",VLOOKUP(AF121,'（ユニット型）シフト記号表'!$C$5:$W$46,21,FALSE))</f>
        <v/>
      </c>
      <c r="AG122" s="181" t="str">
        <f>IF(AG121="","",VLOOKUP(AG121,'（ユニット型）シフト記号表'!$C$5:$W$46,21,FALSE))</f>
        <v/>
      </c>
      <c r="AH122" s="179" t="str">
        <f>IF(AH121="","",VLOOKUP(AH121,'（ユニット型）シフト記号表'!$C$5:$W$46,21,FALSE))</f>
        <v/>
      </c>
      <c r="AI122" s="180" t="str">
        <f>IF(AI121="","",VLOOKUP(AI121,'（ユニット型）シフト記号表'!$C$5:$W$46,21,FALSE))</f>
        <v/>
      </c>
      <c r="AJ122" s="180" t="str">
        <f>IF(AJ121="","",VLOOKUP(AJ121,'（ユニット型）シフト記号表'!$C$5:$W$46,21,FALSE))</f>
        <v/>
      </c>
      <c r="AK122" s="180" t="str">
        <f>IF(AK121="","",VLOOKUP(AK121,'（ユニット型）シフト記号表'!$C$5:$W$46,21,FALSE))</f>
        <v/>
      </c>
      <c r="AL122" s="180" t="str">
        <f>IF(AL121="","",VLOOKUP(AL121,'（ユニット型）シフト記号表'!$C$5:$W$46,21,FALSE))</f>
        <v/>
      </c>
      <c r="AM122" s="180" t="str">
        <f>IF(AM121="","",VLOOKUP(AM121,'（ユニット型）シフト記号表'!$C$5:$W$46,21,FALSE))</f>
        <v/>
      </c>
      <c r="AN122" s="181" t="str">
        <f>IF(AN121="","",VLOOKUP(AN121,'（ユニット型）シフト記号表'!$C$5:$W$46,21,FALSE))</f>
        <v/>
      </c>
      <c r="AO122" s="179" t="str">
        <f>IF(AO121="","",VLOOKUP(AO121,'（ユニット型）シフト記号表'!$C$5:$W$46,21,FALSE))</f>
        <v/>
      </c>
      <c r="AP122" s="180" t="str">
        <f>IF(AP121="","",VLOOKUP(AP121,'（ユニット型）シフト記号表'!$C$5:$W$46,21,FALSE))</f>
        <v/>
      </c>
      <c r="AQ122" s="180" t="str">
        <f>IF(AQ121="","",VLOOKUP(AQ121,'（ユニット型）シフト記号表'!$C$5:$W$46,21,FALSE))</f>
        <v/>
      </c>
      <c r="AR122" s="180" t="str">
        <f>IF(AR121="","",VLOOKUP(AR121,'（ユニット型）シフト記号表'!$C$5:$W$46,21,FALSE))</f>
        <v/>
      </c>
      <c r="AS122" s="180" t="str">
        <f>IF(AS121="","",VLOOKUP(AS121,'（ユニット型）シフト記号表'!$C$5:$W$46,21,FALSE))</f>
        <v/>
      </c>
      <c r="AT122" s="180" t="str">
        <f>IF(AT121="","",VLOOKUP(AT121,'（ユニット型）シフト記号表'!$C$5:$W$46,21,FALSE))</f>
        <v/>
      </c>
      <c r="AU122" s="181" t="str">
        <f>IF(AU121="","",VLOOKUP(AU121,'（ユニット型）シフト記号表'!$C$5:$W$46,21,FALSE))</f>
        <v/>
      </c>
      <c r="AV122" s="179" t="str">
        <f>IF(AV121="","",VLOOKUP(AV121,'（ユニット型）シフト記号表'!$C$5:$W$46,21,FALSE))</f>
        <v/>
      </c>
      <c r="AW122" s="180" t="str">
        <f>IF(AW121="","",VLOOKUP(AW121,'（ユニット型）シフト記号表'!$C$5:$W$46,21,FALSE))</f>
        <v/>
      </c>
      <c r="AX122" s="180" t="str">
        <f>IF(AX121="","",VLOOKUP(AX121,'（ユニット型）シフト記号表'!$C$5:$W$46,21,FALSE))</f>
        <v/>
      </c>
      <c r="AY122" s="180" t="str">
        <f>IF(AY121="","",VLOOKUP(AY121,'（ユニット型）シフト記号表'!$C$5:$W$46,21,FALSE))</f>
        <v/>
      </c>
      <c r="AZ122" s="180" t="str">
        <f>IF(AZ121="","",VLOOKUP(AZ121,'（ユニット型）シフト記号表'!$C$5:$W$46,21,FALSE))</f>
        <v/>
      </c>
      <c r="BA122" s="180" t="str">
        <f>IF(BA121="","",VLOOKUP(BA121,'（ユニット型）シフト記号表'!$C$5:$W$46,21,FALSE))</f>
        <v/>
      </c>
      <c r="BB122" s="181" t="str">
        <f>IF(BB121="","",VLOOKUP(BB121,'（ユニット型）シフト記号表'!$C$5:$W$46,21,FALSE))</f>
        <v/>
      </c>
      <c r="BC122" s="179" t="str">
        <f>IF(BC121="","",VLOOKUP(BC121,'（ユニット型）シフト記号表'!$C$5:$W$46,21,FALSE))</f>
        <v/>
      </c>
      <c r="BD122" s="180" t="str">
        <f>IF(BD121="","",VLOOKUP(BD121,'（ユニット型）シフト記号表'!$C$5:$W$46,21,FALSE))</f>
        <v/>
      </c>
      <c r="BE122" s="182" t="str">
        <f>IF(BE121="","",VLOOKUP(BE121,'（ユニット型）シフト記号表'!$C$5:$W$46,21,FALSE))</f>
        <v/>
      </c>
      <c r="BF122" s="252">
        <f>IF($BI$3="計画",SUM(AA122:BB122),IF($BI$3="実績",SUM(AA122:BE122),""))</f>
        <v>0</v>
      </c>
      <c r="BG122" s="253"/>
      <c r="BH122" s="254">
        <f>IF($BI$3="計画",BF122/4,IF($BI$3="実績",(BF122/($BI$7/7)),""))</f>
        <v>0</v>
      </c>
      <c r="BI122" s="255"/>
      <c r="BJ122" s="240"/>
      <c r="BK122" s="241"/>
      <c r="BL122" s="241"/>
      <c r="BM122" s="241"/>
      <c r="BN122" s="242"/>
    </row>
    <row r="123" spans="2:66" ht="20.25" customHeight="1" x14ac:dyDescent="0.4">
      <c r="B123" s="59"/>
      <c r="C123" s="411"/>
      <c r="D123" s="416"/>
      <c r="E123" s="414"/>
      <c r="F123" s="415"/>
      <c r="G123" s="256"/>
      <c r="H123" s="257"/>
      <c r="I123" s="265">
        <f>G122</f>
        <v>0</v>
      </c>
      <c r="J123" s="257"/>
      <c r="K123" s="265">
        <f>M122</f>
        <v>0</v>
      </c>
      <c r="L123" s="257"/>
      <c r="M123" s="258"/>
      <c r="N123" s="259"/>
      <c r="O123" s="260"/>
      <c r="P123" s="261"/>
      <c r="Q123" s="261"/>
      <c r="R123" s="262"/>
      <c r="S123" s="278"/>
      <c r="T123" s="244"/>
      <c r="U123" s="279"/>
      <c r="V123" s="29" t="s">
        <v>129</v>
      </c>
      <c r="W123" s="52"/>
      <c r="X123" s="52"/>
      <c r="Y123" s="53"/>
      <c r="Z123" s="69"/>
      <c r="AA123" s="183" t="str">
        <f>IF(AA121="","",VLOOKUP(AA121,'（ユニット型）シフト記号表'!$C$5:$Y$46,23,FALSE))</f>
        <v/>
      </c>
      <c r="AB123" s="184" t="str">
        <f>IF(AB121="","",VLOOKUP(AB121,'（ユニット型）シフト記号表'!$C$5:$Y$46,23,FALSE))</f>
        <v/>
      </c>
      <c r="AC123" s="184" t="str">
        <f>IF(AC121="","",VLOOKUP(AC121,'（ユニット型）シフト記号表'!$C$5:$Y$46,23,FALSE))</f>
        <v/>
      </c>
      <c r="AD123" s="184" t="str">
        <f>IF(AD121="","",VLOOKUP(AD121,'（ユニット型）シフト記号表'!$C$5:$Y$46,23,FALSE))</f>
        <v/>
      </c>
      <c r="AE123" s="184" t="str">
        <f>IF(AE121="","",VLOOKUP(AE121,'（ユニット型）シフト記号表'!$C$5:$Y$46,23,FALSE))</f>
        <v/>
      </c>
      <c r="AF123" s="184" t="str">
        <f>IF(AF121="","",VLOOKUP(AF121,'（ユニット型）シフト記号表'!$C$5:$Y$46,23,FALSE))</f>
        <v/>
      </c>
      <c r="AG123" s="185" t="str">
        <f>IF(AG121="","",VLOOKUP(AG121,'（ユニット型）シフト記号表'!$C$5:$Y$46,23,FALSE))</f>
        <v/>
      </c>
      <c r="AH123" s="183" t="str">
        <f>IF(AH121="","",VLOOKUP(AH121,'（ユニット型）シフト記号表'!$C$5:$Y$46,23,FALSE))</f>
        <v/>
      </c>
      <c r="AI123" s="184" t="str">
        <f>IF(AI121="","",VLOOKUP(AI121,'（ユニット型）シフト記号表'!$C$5:$Y$46,23,FALSE))</f>
        <v/>
      </c>
      <c r="AJ123" s="184" t="str">
        <f>IF(AJ121="","",VLOOKUP(AJ121,'（ユニット型）シフト記号表'!$C$5:$Y$46,23,FALSE))</f>
        <v/>
      </c>
      <c r="AK123" s="184" t="str">
        <f>IF(AK121="","",VLOOKUP(AK121,'（ユニット型）シフト記号表'!$C$5:$Y$46,23,FALSE))</f>
        <v/>
      </c>
      <c r="AL123" s="184" t="str">
        <f>IF(AL121="","",VLOOKUP(AL121,'（ユニット型）シフト記号表'!$C$5:$Y$46,23,FALSE))</f>
        <v/>
      </c>
      <c r="AM123" s="184" t="str">
        <f>IF(AM121="","",VLOOKUP(AM121,'（ユニット型）シフト記号表'!$C$5:$Y$46,23,FALSE))</f>
        <v/>
      </c>
      <c r="AN123" s="185" t="str">
        <f>IF(AN121="","",VLOOKUP(AN121,'（ユニット型）シフト記号表'!$C$5:$Y$46,23,FALSE))</f>
        <v/>
      </c>
      <c r="AO123" s="183" t="str">
        <f>IF(AO121="","",VLOOKUP(AO121,'（ユニット型）シフト記号表'!$C$5:$Y$46,23,FALSE))</f>
        <v/>
      </c>
      <c r="AP123" s="184" t="str">
        <f>IF(AP121="","",VLOOKUP(AP121,'（ユニット型）シフト記号表'!$C$5:$Y$46,23,FALSE))</f>
        <v/>
      </c>
      <c r="AQ123" s="184" t="str">
        <f>IF(AQ121="","",VLOOKUP(AQ121,'（ユニット型）シフト記号表'!$C$5:$Y$46,23,FALSE))</f>
        <v/>
      </c>
      <c r="AR123" s="184" t="str">
        <f>IF(AR121="","",VLOOKUP(AR121,'（ユニット型）シフト記号表'!$C$5:$Y$46,23,FALSE))</f>
        <v/>
      </c>
      <c r="AS123" s="184" t="str">
        <f>IF(AS121="","",VLOOKUP(AS121,'（ユニット型）シフト記号表'!$C$5:$Y$46,23,FALSE))</f>
        <v/>
      </c>
      <c r="AT123" s="184" t="str">
        <f>IF(AT121="","",VLOOKUP(AT121,'（ユニット型）シフト記号表'!$C$5:$Y$46,23,FALSE))</f>
        <v/>
      </c>
      <c r="AU123" s="185" t="str">
        <f>IF(AU121="","",VLOOKUP(AU121,'（ユニット型）シフト記号表'!$C$5:$Y$46,23,FALSE))</f>
        <v/>
      </c>
      <c r="AV123" s="183" t="str">
        <f>IF(AV121="","",VLOOKUP(AV121,'（ユニット型）シフト記号表'!$C$5:$Y$46,23,FALSE))</f>
        <v/>
      </c>
      <c r="AW123" s="184" t="str">
        <f>IF(AW121="","",VLOOKUP(AW121,'（ユニット型）シフト記号表'!$C$5:$Y$46,23,FALSE))</f>
        <v/>
      </c>
      <c r="AX123" s="184" t="str">
        <f>IF(AX121="","",VLOOKUP(AX121,'（ユニット型）シフト記号表'!$C$5:$Y$46,23,FALSE))</f>
        <v/>
      </c>
      <c r="AY123" s="184" t="str">
        <f>IF(AY121="","",VLOOKUP(AY121,'（ユニット型）シフト記号表'!$C$5:$Y$46,23,FALSE))</f>
        <v/>
      </c>
      <c r="AZ123" s="184" t="str">
        <f>IF(AZ121="","",VLOOKUP(AZ121,'（ユニット型）シフト記号表'!$C$5:$Y$46,23,FALSE))</f>
        <v/>
      </c>
      <c r="BA123" s="184" t="str">
        <f>IF(BA121="","",VLOOKUP(BA121,'（ユニット型）シフト記号表'!$C$5:$Y$46,23,FALSE))</f>
        <v/>
      </c>
      <c r="BB123" s="185" t="str">
        <f>IF(BB121="","",VLOOKUP(BB121,'（ユニット型）シフト記号表'!$C$5:$Y$46,23,FALSE))</f>
        <v/>
      </c>
      <c r="BC123" s="183" t="str">
        <f>IF(BC121="","",VLOOKUP(BC121,'（ユニット型）シフト記号表'!$C$5:$Y$46,23,FALSE))</f>
        <v/>
      </c>
      <c r="BD123" s="184" t="str">
        <f>IF(BD121="","",VLOOKUP(BD121,'（ユニット型）シフト記号表'!$C$5:$Y$46,23,FALSE))</f>
        <v/>
      </c>
      <c r="BE123" s="186" t="str">
        <f>IF(BE121="","",VLOOKUP(BE121,'（ユニット型）シフト記号表'!$C$5:$Y$46,23,FALSE))</f>
        <v/>
      </c>
      <c r="BF123" s="263">
        <f>IF($BI$3="計画",SUM(AA123:BB123),IF($BI$3="実績",SUM(AA123:BE123),""))</f>
        <v>0</v>
      </c>
      <c r="BG123" s="264"/>
      <c r="BH123" s="284">
        <f>IF($BI$3="計画",BF123/4,IF($BI$3="実績",(BF123/($BI$7/7)),""))</f>
        <v>0</v>
      </c>
      <c r="BI123" s="285"/>
      <c r="BJ123" s="243"/>
      <c r="BK123" s="244"/>
      <c r="BL123" s="244"/>
      <c r="BM123" s="244"/>
      <c r="BN123" s="245"/>
    </row>
    <row r="124" spans="2:66" ht="20.25" customHeight="1" x14ac:dyDescent="0.4">
      <c r="B124" s="60"/>
      <c r="C124" s="410"/>
      <c r="D124" s="413"/>
      <c r="E124" s="414"/>
      <c r="F124" s="415"/>
      <c r="G124" s="286"/>
      <c r="H124" s="287"/>
      <c r="I124" s="207"/>
      <c r="J124" s="208"/>
      <c r="K124" s="207"/>
      <c r="L124" s="208"/>
      <c r="M124" s="272"/>
      <c r="N124" s="273"/>
      <c r="O124" s="288"/>
      <c r="P124" s="289"/>
      <c r="Q124" s="289"/>
      <c r="R124" s="287"/>
      <c r="S124" s="274"/>
      <c r="T124" s="238"/>
      <c r="U124" s="275"/>
      <c r="V124" s="54" t="s">
        <v>18</v>
      </c>
      <c r="W124" s="55"/>
      <c r="X124" s="55"/>
      <c r="Y124" s="56"/>
      <c r="Z124" s="70"/>
      <c r="AA124" s="209"/>
      <c r="AB124" s="213"/>
      <c r="AC124" s="213"/>
      <c r="AD124" s="213"/>
      <c r="AE124" s="213"/>
      <c r="AF124" s="213"/>
      <c r="AG124" s="211"/>
      <c r="AH124" s="209"/>
      <c r="AI124" s="213"/>
      <c r="AJ124" s="213"/>
      <c r="AK124" s="213"/>
      <c r="AL124" s="213"/>
      <c r="AM124" s="213"/>
      <c r="AN124" s="211"/>
      <c r="AO124" s="209"/>
      <c r="AP124" s="213"/>
      <c r="AQ124" s="213"/>
      <c r="AR124" s="213"/>
      <c r="AS124" s="213"/>
      <c r="AT124" s="213"/>
      <c r="AU124" s="211"/>
      <c r="AV124" s="209"/>
      <c r="AW124" s="213"/>
      <c r="AX124" s="213"/>
      <c r="AY124" s="213"/>
      <c r="AZ124" s="213"/>
      <c r="BA124" s="213"/>
      <c r="BB124" s="211"/>
      <c r="BC124" s="209"/>
      <c r="BD124" s="213"/>
      <c r="BE124" s="214"/>
      <c r="BF124" s="280"/>
      <c r="BG124" s="281"/>
      <c r="BH124" s="282"/>
      <c r="BI124" s="283"/>
      <c r="BJ124" s="237"/>
      <c r="BK124" s="238"/>
      <c r="BL124" s="238"/>
      <c r="BM124" s="238"/>
      <c r="BN124" s="239"/>
    </row>
    <row r="125" spans="2:66" ht="20.25" customHeight="1" x14ac:dyDescent="0.4">
      <c r="B125" s="58">
        <f>B122+1</f>
        <v>36</v>
      </c>
      <c r="C125" s="411"/>
      <c r="D125" s="416"/>
      <c r="E125" s="414"/>
      <c r="F125" s="415"/>
      <c r="G125" s="246"/>
      <c r="H125" s="247"/>
      <c r="I125" s="205"/>
      <c r="J125" s="206"/>
      <c r="K125" s="205"/>
      <c r="L125" s="206"/>
      <c r="M125" s="248"/>
      <c r="N125" s="249"/>
      <c r="O125" s="250"/>
      <c r="P125" s="251"/>
      <c r="Q125" s="251"/>
      <c r="R125" s="247"/>
      <c r="S125" s="276"/>
      <c r="T125" s="241"/>
      <c r="U125" s="277"/>
      <c r="V125" s="27" t="s">
        <v>84</v>
      </c>
      <c r="W125" s="28"/>
      <c r="X125" s="28"/>
      <c r="Y125" s="23"/>
      <c r="Z125" s="63"/>
      <c r="AA125" s="179" t="str">
        <f>IF(AA124="","",VLOOKUP(AA124,'（ユニット型）シフト記号表'!$C$5:$W$46,21,FALSE))</f>
        <v/>
      </c>
      <c r="AB125" s="180" t="str">
        <f>IF(AB124="","",VLOOKUP(AB124,'（ユニット型）シフト記号表'!$C$5:$W$46,21,FALSE))</f>
        <v/>
      </c>
      <c r="AC125" s="180" t="str">
        <f>IF(AC124="","",VLOOKUP(AC124,'（ユニット型）シフト記号表'!$C$5:$W$46,21,FALSE))</f>
        <v/>
      </c>
      <c r="AD125" s="180" t="str">
        <f>IF(AD124="","",VLOOKUP(AD124,'（ユニット型）シフト記号表'!$C$5:$W$46,21,FALSE))</f>
        <v/>
      </c>
      <c r="AE125" s="180" t="str">
        <f>IF(AE124="","",VLOOKUP(AE124,'（ユニット型）シフト記号表'!$C$5:$W$46,21,FALSE))</f>
        <v/>
      </c>
      <c r="AF125" s="180" t="str">
        <f>IF(AF124="","",VLOOKUP(AF124,'（ユニット型）シフト記号表'!$C$5:$W$46,21,FALSE))</f>
        <v/>
      </c>
      <c r="AG125" s="181" t="str">
        <f>IF(AG124="","",VLOOKUP(AG124,'（ユニット型）シフト記号表'!$C$5:$W$46,21,FALSE))</f>
        <v/>
      </c>
      <c r="AH125" s="179" t="str">
        <f>IF(AH124="","",VLOOKUP(AH124,'（ユニット型）シフト記号表'!$C$5:$W$46,21,FALSE))</f>
        <v/>
      </c>
      <c r="AI125" s="180" t="str">
        <f>IF(AI124="","",VLOOKUP(AI124,'（ユニット型）シフト記号表'!$C$5:$W$46,21,FALSE))</f>
        <v/>
      </c>
      <c r="AJ125" s="180" t="str">
        <f>IF(AJ124="","",VLOOKUP(AJ124,'（ユニット型）シフト記号表'!$C$5:$W$46,21,FALSE))</f>
        <v/>
      </c>
      <c r="AK125" s="180" t="str">
        <f>IF(AK124="","",VLOOKUP(AK124,'（ユニット型）シフト記号表'!$C$5:$W$46,21,FALSE))</f>
        <v/>
      </c>
      <c r="AL125" s="180" t="str">
        <f>IF(AL124="","",VLOOKUP(AL124,'（ユニット型）シフト記号表'!$C$5:$W$46,21,FALSE))</f>
        <v/>
      </c>
      <c r="AM125" s="180" t="str">
        <f>IF(AM124="","",VLOOKUP(AM124,'（ユニット型）シフト記号表'!$C$5:$W$46,21,FALSE))</f>
        <v/>
      </c>
      <c r="AN125" s="181" t="str">
        <f>IF(AN124="","",VLOOKUP(AN124,'（ユニット型）シフト記号表'!$C$5:$W$46,21,FALSE))</f>
        <v/>
      </c>
      <c r="AO125" s="179" t="str">
        <f>IF(AO124="","",VLOOKUP(AO124,'（ユニット型）シフト記号表'!$C$5:$W$46,21,FALSE))</f>
        <v/>
      </c>
      <c r="AP125" s="180" t="str">
        <f>IF(AP124="","",VLOOKUP(AP124,'（ユニット型）シフト記号表'!$C$5:$W$46,21,FALSE))</f>
        <v/>
      </c>
      <c r="AQ125" s="180" t="str">
        <f>IF(AQ124="","",VLOOKUP(AQ124,'（ユニット型）シフト記号表'!$C$5:$W$46,21,FALSE))</f>
        <v/>
      </c>
      <c r="AR125" s="180" t="str">
        <f>IF(AR124="","",VLOOKUP(AR124,'（ユニット型）シフト記号表'!$C$5:$W$46,21,FALSE))</f>
        <v/>
      </c>
      <c r="AS125" s="180" t="str">
        <f>IF(AS124="","",VLOOKUP(AS124,'（ユニット型）シフト記号表'!$C$5:$W$46,21,FALSE))</f>
        <v/>
      </c>
      <c r="AT125" s="180" t="str">
        <f>IF(AT124="","",VLOOKUP(AT124,'（ユニット型）シフト記号表'!$C$5:$W$46,21,FALSE))</f>
        <v/>
      </c>
      <c r="AU125" s="181" t="str">
        <f>IF(AU124="","",VLOOKUP(AU124,'（ユニット型）シフト記号表'!$C$5:$W$46,21,FALSE))</f>
        <v/>
      </c>
      <c r="AV125" s="179" t="str">
        <f>IF(AV124="","",VLOOKUP(AV124,'（ユニット型）シフト記号表'!$C$5:$W$46,21,FALSE))</f>
        <v/>
      </c>
      <c r="AW125" s="180" t="str">
        <f>IF(AW124="","",VLOOKUP(AW124,'（ユニット型）シフト記号表'!$C$5:$W$46,21,FALSE))</f>
        <v/>
      </c>
      <c r="AX125" s="180" t="str">
        <f>IF(AX124="","",VLOOKUP(AX124,'（ユニット型）シフト記号表'!$C$5:$W$46,21,FALSE))</f>
        <v/>
      </c>
      <c r="AY125" s="180" t="str">
        <f>IF(AY124="","",VLOOKUP(AY124,'（ユニット型）シフト記号表'!$C$5:$W$46,21,FALSE))</f>
        <v/>
      </c>
      <c r="AZ125" s="180" t="str">
        <f>IF(AZ124="","",VLOOKUP(AZ124,'（ユニット型）シフト記号表'!$C$5:$W$46,21,FALSE))</f>
        <v/>
      </c>
      <c r="BA125" s="180" t="str">
        <f>IF(BA124="","",VLOOKUP(BA124,'（ユニット型）シフト記号表'!$C$5:$W$46,21,FALSE))</f>
        <v/>
      </c>
      <c r="BB125" s="181" t="str">
        <f>IF(BB124="","",VLOOKUP(BB124,'（ユニット型）シフト記号表'!$C$5:$W$46,21,FALSE))</f>
        <v/>
      </c>
      <c r="BC125" s="179" t="str">
        <f>IF(BC124="","",VLOOKUP(BC124,'（ユニット型）シフト記号表'!$C$5:$W$46,21,FALSE))</f>
        <v/>
      </c>
      <c r="BD125" s="180" t="str">
        <f>IF(BD124="","",VLOOKUP(BD124,'（ユニット型）シフト記号表'!$C$5:$W$46,21,FALSE))</f>
        <v/>
      </c>
      <c r="BE125" s="182" t="str">
        <f>IF(BE124="","",VLOOKUP(BE124,'（ユニット型）シフト記号表'!$C$5:$W$46,21,FALSE))</f>
        <v/>
      </c>
      <c r="BF125" s="252">
        <f>IF($BI$3="計画",SUM(AA125:BB125),IF($BI$3="実績",SUM(AA125:BE125),""))</f>
        <v>0</v>
      </c>
      <c r="BG125" s="253"/>
      <c r="BH125" s="254">
        <f>IF($BI$3="計画",BF125/4,IF($BI$3="実績",(BF125/($BI$7/7)),""))</f>
        <v>0</v>
      </c>
      <c r="BI125" s="255"/>
      <c r="BJ125" s="240"/>
      <c r="BK125" s="241"/>
      <c r="BL125" s="241"/>
      <c r="BM125" s="241"/>
      <c r="BN125" s="242"/>
    </row>
    <row r="126" spans="2:66" ht="20.25" customHeight="1" thickBot="1" x14ac:dyDescent="0.45">
      <c r="B126" s="143"/>
      <c r="C126" s="412"/>
      <c r="D126" s="417"/>
      <c r="E126" s="418"/>
      <c r="F126" s="419"/>
      <c r="G126" s="310"/>
      <c r="H126" s="311"/>
      <c r="I126" s="319">
        <f>G125</f>
        <v>0</v>
      </c>
      <c r="J126" s="311"/>
      <c r="K126" s="319">
        <f>M125</f>
        <v>0</v>
      </c>
      <c r="L126" s="311"/>
      <c r="M126" s="312"/>
      <c r="N126" s="313"/>
      <c r="O126" s="327"/>
      <c r="P126" s="328"/>
      <c r="Q126" s="328"/>
      <c r="R126" s="329"/>
      <c r="S126" s="324"/>
      <c r="T126" s="325"/>
      <c r="U126" s="326"/>
      <c r="V126" s="71" t="s">
        <v>129</v>
      </c>
      <c r="W126" s="34"/>
      <c r="X126" s="34"/>
      <c r="Y126" s="72"/>
      <c r="Z126" s="73"/>
      <c r="AA126" s="187" t="str">
        <f>IF(AA124="","",VLOOKUP(AA124,'（ユニット型）シフト記号表'!$C$5:$Y$46,23,FALSE))</f>
        <v/>
      </c>
      <c r="AB126" s="188" t="str">
        <f>IF(AB124="","",VLOOKUP(AB124,'（ユニット型）シフト記号表'!$C$5:$Y$46,23,FALSE))</f>
        <v/>
      </c>
      <c r="AC126" s="188" t="str">
        <f>IF(AC124="","",VLOOKUP(AC124,'（ユニット型）シフト記号表'!$C$5:$Y$46,23,FALSE))</f>
        <v/>
      </c>
      <c r="AD126" s="188" t="str">
        <f>IF(AD124="","",VLOOKUP(AD124,'（ユニット型）シフト記号表'!$C$5:$Y$46,23,FALSE))</f>
        <v/>
      </c>
      <c r="AE126" s="188" t="str">
        <f>IF(AE124="","",VLOOKUP(AE124,'（ユニット型）シフト記号表'!$C$5:$Y$46,23,FALSE))</f>
        <v/>
      </c>
      <c r="AF126" s="188" t="str">
        <f>IF(AF124="","",VLOOKUP(AF124,'（ユニット型）シフト記号表'!$C$5:$Y$46,23,FALSE))</f>
        <v/>
      </c>
      <c r="AG126" s="189" t="str">
        <f>IF(AG124="","",VLOOKUP(AG124,'（ユニット型）シフト記号表'!$C$5:$Y$46,23,FALSE))</f>
        <v/>
      </c>
      <c r="AH126" s="187" t="str">
        <f>IF(AH124="","",VLOOKUP(AH124,'（ユニット型）シフト記号表'!$C$5:$Y$46,23,FALSE))</f>
        <v/>
      </c>
      <c r="AI126" s="188" t="str">
        <f>IF(AI124="","",VLOOKUP(AI124,'（ユニット型）シフト記号表'!$C$5:$Y$46,23,FALSE))</f>
        <v/>
      </c>
      <c r="AJ126" s="188" t="str">
        <f>IF(AJ124="","",VLOOKUP(AJ124,'（ユニット型）シフト記号表'!$C$5:$Y$46,23,FALSE))</f>
        <v/>
      </c>
      <c r="AK126" s="188" t="str">
        <f>IF(AK124="","",VLOOKUP(AK124,'（ユニット型）シフト記号表'!$C$5:$Y$46,23,FALSE))</f>
        <v/>
      </c>
      <c r="AL126" s="188" t="str">
        <f>IF(AL124="","",VLOOKUP(AL124,'（ユニット型）シフト記号表'!$C$5:$Y$46,23,FALSE))</f>
        <v/>
      </c>
      <c r="AM126" s="188" t="str">
        <f>IF(AM124="","",VLOOKUP(AM124,'（ユニット型）シフト記号表'!$C$5:$Y$46,23,FALSE))</f>
        <v/>
      </c>
      <c r="AN126" s="189" t="str">
        <f>IF(AN124="","",VLOOKUP(AN124,'（ユニット型）シフト記号表'!$C$5:$Y$46,23,FALSE))</f>
        <v/>
      </c>
      <c r="AO126" s="187" t="str">
        <f>IF(AO124="","",VLOOKUP(AO124,'（ユニット型）シフト記号表'!$C$5:$Y$46,23,FALSE))</f>
        <v/>
      </c>
      <c r="AP126" s="188" t="str">
        <f>IF(AP124="","",VLOOKUP(AP124,'（ユニット型）シフト記号表'!$C$5:$Y$46,23,FALSE))</f>
        <v/>
      </c>
      <c r="AQ126" s="188" t="str">
        <f>IF(AQ124="","",VLOOKUP(AQ124,'（ユニット型）シフト記号表'!$C$5:$Y$46,23,FALSE))</f>
        <v/>
      </c>
      <c r="AR126" s="188" t="str">
        <f>IF(AR124="","",VLOOKUP(AR124,'（ユニット型）シフト記号表'!$C$5:$Y$46,23,FALSE))</f>
        <v/>
      </c>
      <c r="AS126" s="188" t="str">
        <f>IF(AS124="","",VLOOKUP(AS124,'（ユニット型）シフト記号表'!$C$5:$Y$46,23,FALSE))</f>
        <v/>
      </c>
      <c r="AT126" s="188" t="str">
        <f>IF(AT124="","",VLOOKUP(AT124,'（ユニット型）シフト記号表'!$C$5:$Y$46,23,FALSE))</f>
        <v/>
      </c>
      <c r="AU126" s="189" t="str">
        <f>IF(AU124="","",VLOOKUP(AU124,'（ユニット型）シフト記号表'!$C$5:$Y$46,23,FALSE))</f>
        <v/>
      </c>
      <c r="AV126" s="187" t="str">
        <f>IF(AV124="","",VLOOKUP(AV124,'（ユニット型）シフト記号表'!$C$5:$Y$46,23,FALSE))</f>
        <v/>
      </c>
      <c r="AW126" s="188" t="str">
        <f>IF(AW124="","",VLOOKUP(AW124,'（ユニット型）シフト記号表'!$C$5:$Y$46,23,FALSE))</f>
        <v/>
      </c>
      <c r="AX126" s="188" t="str">
        <f>IF(AX124="","",VLOOKUP(AX124,'（ユニット型）シフト記号表'!$C$5:$Y$46,23,FALSE))</f>
        <v/>
      </c>
      <c r="AY126" s="188" t="str">
        <f>IF(AY124="","",VLOOKUP(AY124,'（ユニット型）シフト記号表'!$C$5:$Y$46,23,FALSE))</f>
        <v/>
      </c>
      <c r="AZ126" s="188" t="str">
        <f>IF(AZ124="","",VLOOKUP(AZ124,'（ユニット型）シフト記号表'!$C$5:$Y$46,23,FALSE))</f>
        <v/>
      </c>
      <c r="BA126" s="188" t="str">
        <f>IF(BA124="","",VLOOKUP(BA124,'（ユニット型）シフト記号表'!$C$5:$Y$46,23,FALSE))</f>
        <v/>
      </c>
      <c r="BB126" s="189" t="str">
        <f>IF(BB124="","",VLOOKUP(BB124,'（ユニット型）シフト記号表'!$C$5:$Y$46,23,FALSE))</f>
        <v/>
      </c>
      <c r="BC126" s="187" t="str">
        <f>IF(BC124="","",VLOOKUP(BC124,'（ユニット型）シフト記号表'!$C$5:$Y$46,23,FALSE))</f>
        <v/>
      </c>
      <c r="BD126" s="188" t="str">
        <f>IF(BD124="","",VLOOKUP(BD124,'（ユニット型）シフト記号表'!$C$5:$Y$46,23,FALSE))</f>
        <v/>
      </c>
      <c r="BE126" s="190" t="str">
        <f>IF(BE124="","",VLOOKUP(BE124,'（ユニット型）シフト記号表'!$C$5:$Y$46,23,FALSE))</f>
        <v/>
      </c>
      <c r="BF126" s="314">
        <f>IF($BI$3="計画",SUM(AA126:BB126),IF($BI$3="実績",SUM(AA126:BE126),""))</f>
        <v>0</v>
      </c>
      <c r="BG126" s="315"/>
      <c r="BH126" s="316">
        <f>IF($BI$3="計画",BF126/4,IF($BI$3="実績",(BF126/($BI$7/7)),""))</f>
        <v>0</v>
      </c>
      <c r="BI126" s="317"/>
      <c r="BJ126" s="330"/>
      <c r="BK126" s="325"/>
      <c r="BL126" s="325"/>
      <c r="BM126" s="325"/>
      <c r="BN126" s="331"/>
    </row>
    <row r="127" spans="2:66" ht="20.25" customHeight="1" x14ac:dyDescent="0.4">
      <c r="B127" s="122"/>
      <c r="C127" s="122"/>
      <c r="D127" s="122"/>
      <c r="E127" s="122"/>
      <c r="F127" s="122"/>
      <c r="G127" s="144"/>
      <c r="H127" s="144"/>
      <c r="I127" s="144"/>
      <c r="J127" s="144"/>
      <c r="K127" s="144"/>
      <c r="L127" s="144"/>
      <c r="M127" s="166"/>
      <c r="N127" s="166"/>
      <c r="O127" s="144"/>
      <c r="P127" s="144"/>
      <c r="Q127" s="144"/>
      <c r="R127" s="144"/>
      <c r="S127" s="167"/>
      <c r="T127" s="167"/>
      <c r="U127" s="167"/>
      <c r="V127" s="147"/>
      <c r="W127" s="147"/>
      <c r="X127" s="147"/>
      <c r="Y127" s="148"/>
      <c r="Z127" s="149"/>
      <c r="AA127" s="150"/>
      <c r="AB127" s="150"/>
      <c r="AC127" s="150"/>
      <c r="AD127" s="150"/>
      <c r="AE127" s="150"/>
      <c r="AF127" s="150"/>
      <c r="AG127" s="150"/>
      <c r="AH127" s="150"/>
      <c r="AI127" s="150"/>
      <c r="AJ127" s="150"/>
      <c r="AK127" s="150"/>
      <c r="AL127" s="150"/>
      <c r="AM127" s="150"/>
      <c r="AN127" s="150"/>
      <c r="AO127" s="150"/>
      <c r="AP127" s="150"/>
      <c r="AQ127" s="150"/>
      <c r="AR127" s="150"/>
      <c r="AS127" s="150"/>
      <c r="AT127" s="150"/>
      <c r="AU127" s="150"/>
      <c r="AV127" s="150"/>
      <c r="AW127" s="150"/>
      <c r="AX127" s="150"/>
      <c r="AY127" s="150"/>
      <c r="AZ127" s="150"/>
      <c r="BA127" s="150"/>
      <c r="BB127" s="150"/>
      <c r="BC127" s="150"/>
      <c r="BD127" s="150"/>
      <c r="BE127" s="150"/>
      <c r="BF127" s="150"/>
      <c r="BG127" s="150"/>
      <c r="BH127" s="151"/>
      <c r="BI127" s="151"/>
      <c r="BJ127" s="167"/>
      <c r="BK127" s="167"/>
      <c r="BL127" s="167"/>
      <c r="BM127" s="167"/>
      <c r="BN127" s="167"/>
    </row>
    <row r="128" spans="2:66" ht="20.25" customHeight="1" x14ac:dyDescent="0.4">
      <c r="B128" s="122"/>
      <c r="C128" s="122"/>
      <c r="D128" s="122"/>
      <c r="E128" s="122"/>
      <c r="F128" s="122"/>
      <c r="G128" s="144"/>
      <c r="H128" s="144"/>
      <c r="I128" s="144"/>
      <c r="J128" s="144"/>
      <c r="K128" s="144"/>
      <c r="L128" s="144"/>
      <c r="M128" s="166"/>
      <c r="N128" s="152" t="s">
        <v>299</v>
      </c>
      <c r="O128" s="152"/>
      <c r="P128" s="152"/>
      <c r="Q128" s="152"/>
      <c r="R128" s="152"/>
      <c r="S128" s="152"/>
      <c r="T128" s="152"/>
      <c r="U128" s="152"/>
      <c r="V128" s="152"/>
      <c r="W128" s="152"/>
      <c r="X128" s="153"/>
      <c r="Y128" s="152"/>
      <c r="Z128" s="152"/>
      <c r="AA128" s="152"/>
      <c r="AB128" s="152"/>
      <c r="AC128" s="152"/>
      <c r="AD128" s="150"/>
      <c r="AE128" s="150"/>
      <c r="AF128" s="150"/>
      <c r="AG128" s="150"/>
      <c r="AH128" s="150"/>
      <c r="AI128" s="150"/>
      <c r="AJ128" s="150"/>
      <c r="AK128" s="150"/>
      <c r="AL128" s="150"/>
      <c r="AM128" s="150"/>
      <c r="AN128" s="150"/>
      <c r="AO128" s="150"/>
      <c r="AP128" s="150"/>
      <c r="AQ128" s="150"/>
      <c r="AR128" s="150"/>
      <c r="AS128" s="150"/>
      <c r="AT128" s="150"/>
      <c r="AU128" s="150"/>
      <c r="AV128" s="150"/>
      <c r="AW128" s="150"/>
      <c r="AX128" s="150"/>
      <c r="AY128" s="150"/>
      <c r="AZ128" s="150"/>
      <c r="BA128" s="150"/>
      <c r="BB128" s="150"/>
      <c r="BC128" s="150"/>
      <c r="BD128" s="150"/>
      <c r="BE128" s="150"/>
      <c r="BF128" s="150"/>
      <c r="BG128" s="150"/>
      <c r="BH128" s="151"/>
      <c r="BI128" s="151"/>
      <c r="BJ128" s="167"/>
      <c r="BK128" s="167"/>
      <c r="BL128" s="167"/>
      <c r="BM128" s="167"/>
      <c r="BN128" s="167"/>
    </row>
    <row r="129" spans="2:66" ht="20.25" customHeight="1" x14ac:dyDescent="0.4">
      <c r="B129" s="122"/>
      <c r="C129" s="122"/>
      <c r="D129" s="122"/>
      <c r="E129" s="122"/>
      <c r="F129" s="122"/>
      <c r="G129" s="144"/>
      <c r="H129" s="144"/>
      <c r="I129" s="144"/>
      <c r="J129" s="144"/>
      <c r="K129" s="144"/>
      <c r="L129" s="144"/>
      <c r="M129" s="166"/>
      <c r="N129" s="152"/>
      <c r="O129" s="152" t="s">
        <v>174</v>
      </c>
      <c r="P129" s="152"/>
      <c r="Q129" s="152"/>
      <c r="R129" s="152"/>
      <c r="S129" s="152"/>
      <c r="T129" s="152"/>
      <c r="U129" s="152"/>
      <c r="V129" s="152"/>
      <c r="W129" s="152"/>
      <c r="X129" s="153"/>
      <c r="Y129" s="152"/>
      <c r="Z129" s="152"/>
      <c r="AA129" s="152"/>
      <c r="AB129" s="152"/>
      <c r="AC129" s="152"/>
      <c r="AD129" s="150"/>
      <c r="AE129" s="152" t="s">
        <v>185</v>
      </c>
      <c r="AF129" s="152"/>
      <c r="AG129" s="152"/>
      <c r="AH129" s="152"/>
      <c r="AI129" s="152"/>
      <c r="AJ129" s="152"/>
      <c r="AK129" s="152"/>
      <c r="AL129" s="152"/>
      <c r="AM129" s="152"/>
      <c r="AN129" s="153"/>
      <c r="AO129" s="152"/>
      <c r="AP129" s="152"/>
      <c r="AQ129" s="152"/>
      <c r="AR129" s="152"/>
      <c r="AS129" s="150"/>
      <c r="AT129" s="150"/>
      <c r="AU129" s="152" t="s">
        <v>186</v>
      </c>
      <c r="AV129" s="150"/>
      <c r="AW129" s="150"/>
      <c r="AX129" s="150"/>
      <c r="AY129" s="150"/>
      <c r="AZ129" s="150"/>
      <c r="BA129" s="150"/>
      <c r="BB129" s="150"/>
      <c r="BC129" s="150"/>
      <c r="BD129" s="150"/>
      <c r="BE129" s="150"/>
      <c r="BF129" s="150"/>
      <c r="BG129" s="150"/>
      <c r="BH129" s="151"/>
      <c r="BI129" s="151"/>
      <c r="BJ129" s="196"/>
      <c r="BK129" s="196"/>
      <c r="BL129" s="196"/>
      <c r="BM129" s="196"/>
      <c r="BN129" s="167"/>
    </row>
    <row r="130" spans="2:66" ht="20.25" customHeight="1" x14ac:dyDescent="0.4">
      <c r="B130" s="122"/>
      <c r="C130" s="122"/>
      <c r="D130" s="122"/>
      <c r="E130" s="122"/>
      <c r="F130" s="122"/>
      <c r="G130" s="144"/>
      <c r="H130" s="144"/>
      <c r="I130" s="144"/>
      <c r="J130" s="144"/>
      <c r="K130" s="144"/>
      <c r="L130" s="144"/>
      <c r="M130" s="166"/>
      <c r="N130" s="152"/>
      <c r="O130" s="234" t="s">
        <v>166</v>
      </c>
      <c r="P130" s="234"/>
      <c r="Q130" s="234" t="s">
        <v>167</v>
      </c>
      <c r="R130" s="234"/>
      <c r="S130" s="234"/>
      <c r="T130" s="234"/>
      <c r="U130" s="152"/>
      <c r="V130" s="318" t="s">
        <v>168</v>
      </c>
      <c r="W130" s="318"/>
      <c r="X130" s="318"/>
      <c r="Y130" s="318"/>
      <c r="Z130" s="154"/>
      <c r="AA130" s="155" t="s">
        <v>169</v>
      </c>
      <c r="AB130" s="155"/>
      <c r="AD130" s="150"/>
      <c r="AE130" s="234" t="s">
        <v>166</v>
      </c>
      <c r="AF130" s="234"/>
      <c r="AG130" s="234" t="s">
        <v>167</v>
      </c>
      <c r="AH130" s="234"/>
      <c r="AI130" s="234"/>
      <c r="AJ130" s="234"/>
      <c r="AK130" s="152"/>
      <c r="AL130" s="318" t="s">
        <v>168</v>
      </c>
      <c r="AM130" s="318"/>
      <c r="AN130" s="318"/>
      <c r="AO130" s="318"/>
      <c r="AP130" s="154"/>
      <c r="AQ130" s="155" t="s">
        <v>169</v>
      </c>
      <c r="AR130" s="155"/>
      <c r="AS130" s="150"/>
      <c r="AT130" s="150"/>
      <c r="AU130" s="150"/>
      <c r="AV130" s="150"/>
      <c r="AW130" s="150"/>
      <c r="AX130" s="150"/>
      <c r="AY130" s="150"/>
      <c r="AZ130" s="150"/>
      <c r="BA130" s="150"/>
      <c r="BB130" s="150"/>
      <c r="BC130" s="150"/>
      <c r="BD130" s="150"/>
      <c r="BE130" s="150"/>
      <c r="BF130" s="150"/>
      <c r="BG130" s="150"/>
      <c r="BH130" s="151"/>
      <c r="BI130" s="151"/>
      <c r="BJ130" s="196"/>
      <c r="BK130" s="196"/>
      <c r="BL130" s="196"/>
      <c r="BM130" s="196"/>
      <c r="BN130" s="167"/>
    </row>
    <row r="131" spans="2:66" ht="20.25" customHeight="1" x14ac:dyDescent="0.4">
      <c r="B131" s="122"/>
      <c r="C131" s="122"/>
      <c r="D131" s="122"/>
      <c r="E131" s="122"/>
      <c r="F131" s="122"/>
      <c r="G131" s="144"/>
      <c r="H131" s="144"/>
      <c r="I131" s="144"/>
      <c r="J131" s="144"/>
      <c r="K131" s="144"/>
      <c r="L131" s="144"/>
      <c r="M131" s="166"/>
      <c r="N131" s="152"/>
      <c r="O131" s="290"/>
      <c r="P131" s="290"/>
      <c r="Q131" s="290" t="s">
        <v>170</v>
      </c>
      <c r="R131" s="290"/>
      <c r="S131" s="290" t="s">
        <v>171</v>
      </c>
      <c r="T131" s="290"/>
      <c r="U131" s="152"/>
      <c r="V131" s="290" t="s">
        <v>170</v>
      </c>
      <c r="W131" s="290"/>
      <c r="X131" s="290" t="s">
        <v>171</v>
      </c>
      <c r="Y131" s="290"/>
      <c r="Z131" s="154"/>
      <c r="AA131" s="155" t="s">
        <v>172</v>
      </c>
      <c r="AB131" s="155"/>
      <c r="AD131" s="150"/>
      <c r="AE131" s="290"/>
      <c r="AF131" s="290"/>
      <c r="AG131" s="290" t="s">
        <v>170</v>
      </c>
      <c r="AH131" s="290"/>
      <c r="AI131" s="290" t="s">
        <v>171</v>
      </c>
      <c r="AJ131" s="290"/>
      <c r="AK131" s="152"/>
      <c r="AL131" s="290" t="s">
        <v>170</v>
      </c>
      <c r="AM131" s="290"/>
      <c r="AN131" s="290" t="s">
        <v>171</v>
      </c>
      <c r="AO131" s="290"/>
      <c r="AP131" s="154"/>
      <c r="AQ131" s="155" t="s">
        <v>172</v>
      </c>
      <c r="AR131" s="155"/>
      <c r="AS131" s="150"/>
      <c r="AT131" s="150"/>
      <c r="AU131" s="158" t="s">
        <v>137</v>
      </c>
      <c r="AV131" s="158"/>
      <c r="AW131" s="158"/>
      <c r="AX131" s="158"/>
      <c r="AY131" s="154"/>
      <c r="AZ131" s="155" t="s">
        <v>138</v>
      </c>
      <c r="BA131" s="158"/>
      <c r="BB131" s="158"/>
      <c r="BC131" s="158"/>
      <c r="BD131" s="154"/>
      <c r="BE131" s="290" t="s">
        <v>173</v>
      </c>
      <c r="BF131" s="290"/>
      <c r="BG131" s="290"/>
      <c r="BH131" s="290"/>
      <c r="BI131" s="151"/>
      <c r="BJ131" s="152"/>
      <c r="BK131" s="152"/>
      <c r="BL131" s="152"/>
      <c r="BM131" s="152"/>
      <c r="BN131" s="167"/>
    </row>
    <row r="132" spans="2:66" ht="20.25" customHeight="1" x14ac:dyDescent="0.4">
      <c r="B132" s="122"/>
      <c r="C132" s="122"/>
      <c r="D132" s="122"/>
      <c r="E132" s="122"/>
      <c r="F132" s="122"/>
      <c r="G132" s="144"/>
      <c r="H132" s="144"/>
      <c r="I132" s="144"/>
      <c r="J132" s="144"/>
      <c r="K132" s="144"/>
      <c r="L132" s="144"/>
      <c r="M132" s="166"/>
      <c r="N132" s="152"/>
      <c r="O132" s="291" t="s">
        <v>6</v>
      </c>
      <c r="P132" s="291"/>
      <c r="Q132" s="297">
        <f>SUMIFS($BF$19:$BG$126,$G$19:$H$126,"看護職員",$M$19:$N$126,"A")+SUMIFS($BF$19:$BG$126,$I$19:$J$126,"看護職員",$K$19:$L$126,"A")</f>
        <v>0</v>
      </c>
      <c r="R132" s="297"/>
      <c r="S132" s="298">
        <f>SUMIFS($BH$19:$BI$126,$G$19:$H$126,"看護職員",$M$19:$N$126,"A")+SUMIFS($BH$19:$BI$126,$I$19:$J$126,"看護職員",$K$19:$L$126,"A")</f>
        <v>0</v>
      </c>
      <c r="T132" s="298"/>
      <c r="U132" s="152"/>
      <c r="V132" s="301">
        <v>0</v>
      </c>
      <c r="W132" s="301"/>
      <c r="X132" s="305">
        <v>0</v>
      </c>
      <c r="Y132" s="305"/>
      <c r="Z132" s="154"/>
      <c r="AA132" s="306">
        <v>0</v>
      </c>
      <c r="AB132" s="307"/>
      <c r="AD132" s="150"/>
      <c r="AE132" s="291" t="s">
        <v>6</v>
      </c>
      <c r="AF132" s="291"/>
      <c r="AG132" s="297">
        <f>SUMIFS($BF$19:$BG$126,$G$19:$H$126,"介護職員",$M$19:$N$126,"A")+SUMIFS($BF$19:$BG$126,$I$19:$J$126,"介護職員",$K$19:$L$126,"A")</f>
        <v>0</v>
      </c>
      <c r="AH132" s="297"/>
      <c r="AI132" s="298">
        <f>SUMIFS($BH$19:$BI$126,$G$19:$H$126,"介護職員",$M$19:$N$126,"A")+SUMIFS($BH$19:$BI$126,$I$19:$J$126,"介護職員",$K$19:$L$126,"A")</f>
        <v>0</v>
      </c>
      <c r="AJ132" s="298"/>
      <c r="AK132" s="152"/>
      <c r="AL132" s="301">
        <v>0</v>
      </c>
      <c r="AM132" s="301"/>
      <c r="AN132" s="305">
        <v>0</v>
      </c>
      <c r="AO132" s="305"/>
      <c r="AP132" s="154"/>
      <c r="AQ132" s="306">
        <v>0</v>
      </c>
      <c r="AR132" s="307"/>
      <c r="AS132" s="150"/>
      <c r="AT132" s="150"/>
      <c r="AU132" s="308">
        <f>Y146</f>
        <v>0</v>
      </c>
      <c r="AV132" s="291"/>
      <c r="AW132" s="291"/>
      <c r="AX132" s="291"/>
      <c r="AY132" s="168" t="s">
        <v>187</v>
      </c>
      <c r="AZ132" s="308">
        <f>AO146</f>
        <v>0</v>
      </c>
      <c r="BA132" s="309"/>
      <c r="BB132" s="309"/>
      <c r="BC132" s="309"/>
      <c r="BD132" s="168" t="s">
        <v>181</v>
      </c>
      <c r="BE132" s="293">
        <f>ROUNDDOWN(AU132+AZ132,1)</f>
        <v>0</v>
      </c>
      <c r="BF132" s="293"/>
      <c r="BG132" s="293"/>
      <c r="BH132" s="293"/>
      <c r="BI132" s="151"/>
      <c r="BJ132" s="197"/>
      <c r="BK132" s="197"/>
      <c r="BL132" s="197"/>
      <c r="BM132" s="197"/>
      <c r="BN132" s="167"/>
    </row>
    <row r="133" spans="2:66" ht="20.25" customHeight="1" x14ac:dyDescent="0.4">
      <c r="B133" s="122"/>
      <c r="C133" s="122"/>
      <c r="D133" s="122"/>
      <c r="E133" s="122"/>
      <c r="F133" s="122"/>
      <c r="G133" s="144"/>
      <c r="H133" s="144"/>
      <c r="I133" s="144"/>
      <c r="J133" s="144"/>
      <c r="K133" s="144"/>
      <c r="L133" s="144"/>
      <c r="M133" s="166"/>
      <c r="N133" s="152"/>
      <c r="O133" s="291" t="s">
        <v>7</v>
      </c>
      <c r="P133" s="291"/>
      <c r="Q133" s="297">
        <f>SUMIFS($BF$19:$BG$126,$G$19:$H$126,"看護職員",$M$19:$N$126,"B")+SUMIFS($BF$19:$BG$126,$I$19:$J$126,"看護職員",$K$19:$L$126,"B")</f>
        <v>0</v>
      </c>
      <c r="R133" s="297"/>
      <c r="S133" s="298">
        <f>SUMIFS($BH$19:$BI$126,$G$19:$H$126,"看護職員",$M$19:$N$126,"B")+SUMIFS($BH$19:$BI$126,$I$19:$J$126,"看護職員",$K$19:$L$126,"B")</f>
        <v>0</v>
      </c>
      <c r="T133" s="298"/>
      <c r="U133" s="152"/>
      <c r="V133" s="301">
        <v>0</v>
      </c>
      <c r="W133" s="301"/>
      <c r="X133" s="305">
        <v>0</v>
      </c>
      <c r="Y133" s="305"/>
      <c r="Z133" s="154"/>
      <c r="AA133" s="306">
        <v>0</v>
      </c>
      <c r="AB133" s="307"/>
      <c r="AD133" s="150"/>
      <c r="AE133" s="291" t="s">
        <v>7</v>
      </c>
      <c r="AF133" s="291"/>
      <c r="AG133" s="297">
        <f>SUMIFS($BF$19:$BG$126,$G$19:$H$126,"介護職員",$M$19:$N$126,"B")+SUMIFS($BF$19:$BG$126,$I$19:$J$126,"介護職員",$K$19:$L$126,"B")</f>
        <v>0</v>
      </c>
      <c r="AH133" s="297"/>
      <c r="AI133" s="298">
        <f>SUMIFS($BH$19:$BI$126,$G$19:$H$126,"介護職員",$M$19:$N$126,"B")+SUMIFS($BH$19:$BI$126,$I$19:$J$126,"介護職員",$K$19:$L$126,"B")</f>
        <v>0</v>
      </c>
      <c r="AJ133" s="298"/>
      <c r="AK133" s="152"/>
      <c r="AL133" s="301">
        <v>0</v>
      </c>
      <c r="AM133" s="301"/>
      <c r="AN133" s="305">
        <v>0</v>
      </c>
      <c r="AO133" s="305"/>
      <c r="AP133" s="154"/>
      <c r="AQ133" s="306">
        <v>0</v>
      </c>
      <c r="AR133" s="307"/>
      <c r="AS133" s="150"/>
      <c r="AT133" s="150"/>
      <c r="AU133" s="150"/>
      <c r="AV133" s="150"/>
      <c r="AW133" s="150"/>
      <c r="AX133" s="150"/>
      <c r="AY133" s="150"/>
      <c r="AZ133" s="150"/>
      <c r="BA133" s="150"/>
      <c r="BB133" s="150"/>
      <c r="BC133" s="150"/>
      <c r="BD133" s="150"/>
      <c r="BE133" s="150"/>
      <c r="BF133" s="150"/>
      <c r="BG133" s="150"/>
      <c r="BH133" s="151"/>
      <c r="BI133" s="151"/>
      <c r="BJ133" s="167"/>
      <c r="BK133" s="167"/>
      <c r="BL133" s="167"/>
      <c r="BM133" s="167"/>
      <c r="BN133" s="167"/>
    </row>
    <row r="134" spans="2:66" ht="20.25" customHeight="1" x14ac:dyDescent="0.4">
      <c r="B134" s="122"/>
      <c r="C134" s="122"/>
      <c r="D134" s="122"/>
      <c r="E134" s="122"/>
      <c r="F134" s="122"/>
      <c r="G134" s="144"/>
      <c r="H134" s="144"/>
      <c r="I134" s="144"/>
      <c r="J134" s="144"/>
      <c r="K134" s="144"/>
      <c r="L134" s="144"/>
      <c r="M134" s="166"/>
      <c r="N134" s="152"/>
      <c r="O134" s="291" t="s">
        <v>8</v>
      </c>
      <c r="P134" s="291"/>
      <c r="Q134" s="297">
        <f>SUMIFS($BF$19:$BG$126,$G$19:$H$126,"看護職員",$M$19:$N$126,"C")+SUMIFS($BF$19:$BG$126,$I$19:$J$126,"看護職員",$K$19:$L$126,"C")</f>
        <v>0</v>
      </c>
      <c r="R134" s="297"/>
      <c r="S134" s="298">
        <f>SUMIFS($BH$19:$BI$126,$G$19:$H$126,"看護職員",$M$19:$N$126,"C")+SUMIFS($BH$19:$BI$126,$I$19:$J$126,"看護職員",$K$19:$L$126,"C")</f>
        <v>0</v>
      </c>
      <c r="T134" s="298"/>
      <c r="U134" s="152"/>
      <c r="V134" s="301">
        <v>0</v>
      </c>
      <c r="W134" s="301"/>
      <c r="X134" s="302">
        <v>0</v>
      </c>
      <c r="Y134" s="302"/>
      <c r="Z134" s="154"/>
      <c r="AA134" s="303" t="s">
        <v>45</v>
      </c>
      <c r="AB134" s="304"/>
      <c r="AD134" s="150"/>
      <c r="AE134" s="291" t="s">
        <v>8</v>
      </c>
      <c r="AF134" s="291"/>
      <c r="AG134" s="297">
        <f>SUMIFS($BF$19:$BG$126,$G$19:$H$126,"介護職員",$M$19:$N$126,"C")+SUMIFS($BF$19:$BG$126,$I$19:$J$126,"介護職員",$K$19:$L$126,"C")</f>
        <v>0</v>
      </c>
      <c r="AH134" s="297"/>
      <c r="AI134" s="298">
        <f>SUMIFS($BH$19:$BI$126,$G$19:$H$126,"介護職員",$M$19:$N$126,"C")+SUMIFS($BH$19:$BI$126,$I$19:$J$126,"介護職員",$K$19:$L$126,"C")</f>
        <v>0</v>
      </c>
      <c r="AJ134" s="298"/>
      <c r="AK134" s="152"/>
      <c r="AL134" s="301">
        <v>0</v>
      </c>
      <c r="AM134" s="301"/>
      <c r="AN134" s="302">
        <v>0</v>
      </c>
      <c r="AO134" s="302"/>
      <c r="AP134" s="154"/>
      <c r="AQ134" s="303" t="s">
        <v>45</v>
      </c>
      <c r="AR134" s="304"/>
      <c r="AS134" s="150"/>
      <c r="AT134" s="150"/>
      <c r="AU134" s="150"/>
      <c r="AV134" s="150"/>
      <c r="AW134" s="150"/>
      <c r="AX134" s="150"/>
      <c r="AY134" s="150"/>
      <c r="AZ134" s="150"/>
      <c r="BA134" s="150"/>
      <c r="BB134" s="150"/>
      <c r="BC134" s="150"/>
      <c r="BD134" s="150"/>
      <c r="BE134" s="150"/>
      <c r="BF134" s="150"/>
      <c r="BG134" s="150"/>
      <c r="BH134" s="151"/>
      <c r="BI134" s="151"/>
      <c r="BJ134" s="167"/>
      <c r="BK134" s="167"/>
      <c r="BL134" s="167"/>
      <c r="BM134" s="167"/>
      <c r="BN134" s="167"/>
    </row>
    <row r="135" spans="2:66" ht="20.25" customHeight="1" x14ac:dyDescent="0.4">
      <c r="B135" s="122"/>
      <c r="C135" s="122"/>
      <c r="D135" s="122"/>
      <c r="E135" s="122"/>
      <c r="F135" s="122"/>
      <c r="G135" s="144"/>
      <c r="H135" s="144"/>
      <c r="I135" s="144"/>
      <c r="J135" s="144"/>
      <c r="K135" s="144"/>
      <c r="L135" s="144"/>
      <c r="M135" s="166"/>
      <c r="N135" s="152"/>
      <c r="O135" s="291" t="s">
        <v>9</v>
      </c>
      <c r="P135" s="291"/>
      <c r="Q135" s="297">
        <f>SUMIFS($BF$19:$BG$126,$G$19:$H$126,"看護職員",$M$19:$N$126,"D")+SUMIFS($BF$19:$BG$126,$I$19:$J$126,"看護職員",$K$19:$L$126,"D")</f>
        <v>0</v>
      </c>
      <c r="R135" s="297"/>
      <c r="S135" s="298">
        <f>SUMIFS($BH$19:$BI$126,$G$19:$H$126,"看護職員",$M$19:$N$126,"D")+SUMIFS($BH$19:$BI$126,$I$19:$J$126,"看護職員",$K$19:$L$126,"D")</f>
        <v>0</v>
      </c>
      <c r="T135" s="298"/>
      <c r="U135" s="152"/>
      <c r="V135" s="301">
        <v>0</v>
      </c>
      <c r="W135" s="301"/>
      <c r="X135" s="302">
        <v>0</v>
      </c>
      <c r="Y135" s="302"/>
      <c r="Z135" s="154"/>
      <c r="AA135" s="303" t="s">
        <v>45</v>
      </c>
      <c r="AB135" s="304"/>
      <c r="AD135" s="150"/>
      <c r="AE135" s="291" t="s">
        <v>9</v>
      </c>
      <c r="AF135" s="291"/>
      <c r="AG135" s="297">
        <f>SUMIFS($BF$19:$BG$126,$G$19:$H$126,"介護職員",$M$19:$N$126,"D")+SUMIFS($BF$19:$BG$126,$I$19:$J$126,"介護職員",$K$19:$L$126,"D")</f>
        <v>0</v>
      </c>
      <c r="AH135" s="297"/>
      <c r="AI135" s="298">
        <f>SUMIFS($BH$19:$BI$126,$G$19:$H$126,"介護職員",$M$19:$N$126,"D")+SUMIFS($BH$19:$BI$126,$I$19:$J$126,"介護職員",$K$19:$L$126,"D")</f>
        <v>0</v>
      </c>
      <c r="AJ135" s="298"/>
      <c r="AK135" s="152"/>
      <c r="AL135" s="301">
        <v>0</v>
      </c>
      <c r="AM135" s="301"/>
      <c r="AN135" s="302">
        <v>0</v>
      </c>
      <c r="AO135" s="302"/>
      <c r="AP135" s="154"/>
      <c r="AQ135" s="303" t="s">
        <v>45</v>
      </c>
      <c r="AR135" s="304"/>
      <c r="AS135" s="150"/>
      <c r="AT135" s="150"/>
      <c r="AU135" s="152" t="s">
        <v>190</v>
      </c>
      <c r="AV135" s="152"/>
      <c r="AW135" s="152"/>
      <c r="AX135" s="152"/>
      <c r="AY135" s="152"/>
      <c r="AZ135" s="152"/>
      <c r="BA135" s="150"/>
      <c r="BB135" s="150"/>
      <c r="BC135" s="150"/>
      <c r="BD135" s="150"/>
      <c r="BE135" s="150"/>
      <c r="BF135" s="150"/>
      <c r="BG135" s="150"/>
      <c r="BH135" s="151"/>
      <c r="BI135" s="151"/>
      <c r="BJ135" s="167"/>
      <c r="BK135" s="167"/>
      <c r="BL135" s="167"/>
      <c r="BM135" s="167"/>
      <c r="BN135" s="167"/>
    </row>
    <row r="136" spans="2:66" ht="20.25" customHeight="1" x14ac:dyDescent="0.4">
      <c r="B136" s="122"/>
      <c r="C136" s="122"/>
      <c r="D136" s="122"/>
      <c r="E136" s="122"/>
      <c r="F136" s="122"/>
      <c r="G136" s="144"/>
      <c r="H136" s="144"/>
      <c r="I136" s="144"/>
      <c r="J136" s="144"/>
      <c r="K136" s="144"/>
      <c r="L136" s="144"/>
      <c r="M136" s="166"/>
      <c r="N136" s="152"/>
      <c r="O136" s="291" t="s">
        <v>173</v>
      </c>
      <c r="P136" s="291"/>
      <c r="Q136" s="297">
        <f>SUM(Q132:R135)</f>
        <v>0</v>
      </c>
      <c r="R136" s="297"/>
      <c r="S136" s="298">
        <f>SUM(S132:T135)</f>
        <v>0</v>
      </c>
      <c r="T136" s="298"/>
      <c r="U136" s="152"/>
      <c r="V136" s="297">
        <f>SUM(V132:W135)</f>
        <v>0</v>
      </c>
      <c r="W136" s="297"/>
      <c r="X136" s="298">
        <f>SUM(X132:Y135)</f>
        <v>0</v>
      </c>
      <c r="Y136" s="298"/>
      <c r="Z136" s="154"/>
      <c r="AA136" s="299">
        <f>SUM(AA132:AB133)</f>
        <v>0</v>
      </c>
      <c r="AB136" s="300"/>
      <c r="AD136" s="150"/>
      <c r="AE136" s="291" t="s">
        <v>173</v>
      </c>
      <c r="AF136" s="291"/>
      <c r="AG136" s="297">
        <f>SUM(AG132:AH135)</f>
        <v>0</v>
      </c>
      <c r="AH136" s="297"/>
      <c r="AI136" s="298">
        <f>SUM(AI132:AJ135)</f>
        <v>0</v>
      </c>
      <c r="AJ136" s="298"/>
      <c r="AK136" s="152"/>
      <c r="AL136" s="297">
        <f>SUM(AL132:AM135)</f>
        <v>0</v>
      </c>
      <c r="AM136" s="297"/>
      <c r="AN136" s="298">
        <f>SUM(AN132:AO135)</f>
        <v>0</v>
      </c>
      <c r="AO136" s="298"/>
      <c r="AP136" s="154"/>
      <c r="AQ136" s="299">
        <f>SUM(AQ132:AR133)</f>
        <v>0</v>
      </c>
      <c r="AR136" s="300"/>
      <c r="AS136" s="150"/>
      <c r="AT136" s="150"/>
      <c r="AU136" s="291" t="s">
        <v>4</v>
      </c>
      <c r="AV136" s="291"/>
      <c r="AW136" s="291" t="s">
        <v>5</v>
      </c>
      <c r="AX136" s="291"/>
      <c r="AY136" s="291"/>
      <c r="AZ136" s="291"/>
      <c r="BA136" s="150"/>
      <c r="BB136" s="150"/>
      <c r="BC136" s="150"/>
      <c r="BD136" s="150"/>
      <c r="BE136" s="150"/>
      <c r="BF136" s="150"/>
      <c r="BG136" s="150"/>
      <c r="BH136" s="151"/>
      <c r="BI136" s="151"/>
      <c r="BJ136" s="167"/>
      <c r="BK136" s="167"/>
      <c r="BL136" s="167"/>
      <c r="BM136" s="167"/>
      <c r="BN136" s="167"/>
    </row>
    <row r="137" spans="2:66" ht="20.25" customHeight="1" x14ac:dyDescent="0.4">
      <c r="B137" s="122"/>
      <c r="C137" s="122"/>
      <c r="D137" s="122"/>
      <c r="E137" s="122"/>
      <c r="F137" s="122"/>
      <c r="G137" s="144"/>
      <c r="H137" s="144"/>
      <c r="I137" s="144"/>
      <c r="J137" s="144"/>
      <c r="K137" s="144"/>
      <c r="L137" s="144"/>
      <c r="M137" s="166"/>
      <c r="N137" s="166"/>
      <c r="O137" s="144"/>
      <c r="P137" s="144"/>
      <c r="Q137" s="144"/>
      <c r="R137" s="144"/>
      <c r="S137" s="167"/>
      <c r="T137" s="167"/>
      <c r="U137" s="167"/>
      <c r="V137" s="147"/>
      <c r="W137" s="147"/>
      <c r="X137" s="147"/>
      <c r="Y137" s="148"/>
      <c r="Z137" s="149"/>
      <c r="AA137" s="150"/>
      <c r="AB137" s="150"/>
      <c r="AC137" s="150"/>
      <c r="AD137" s="150"/>
      <c r="AE137" s="144"/>
      <c r="AF137" s="144"/>
      <c r="AG137" s="144"/>
      <c r="AH137" s="144"/>
      <c r="AI137" s="167"/>
      <c r="AJ137" s="167"/>
      <c r="AK137" s="167"/>
      <c r="AL137" s="147"/>
      <c r="AM137" s="147"/>
      <c r="AN137" s="147"/>
      <c r="AO137" s="148"/>
      <c r="AP137" s="149"/>
      <c r="AQ137" s="150"/>
      <c r="AR137" s="150"/>
      <c r="AS137" s="150"/>
      <c r="AT137" s="150"/>
      <c r="AU137" s="291" t="s">
        <v>6</v>
      </c>
      <c r="AV137" s="291"/>
      <c r="AW137" s="291" t="s">
        <v>121</v>
      </c>
      <c r="AX137" s="291"/>
      <c r="AY137" s="291"/>
      <c r="AZ137" s="291"/>
      <c r="BA137" s="150"/>
      <c r="BB137" s="150"/>
      <c r="BC137" s="150"/>
      <c r="BD137" s="150"/>
      <c r="BE137" s="150"/>
      <c r="BF137" s="150"/>
      <c r="BG137" s="150"/>
      <c r="BH137" s="151"/>
      <c r="BI137" s="151"/>
      <c r="BJ137" s="167"/>
      <c r="BK137" s="167"/>
      <c r="BL137" s="167"/>
      <c r="BM137" s="167"/>
      <c r="BN137" s="167"/>
    </row>
    <row r="138" spans="2:66" ht="20.25" customHeight="1" x14ac:dyDescent="0.4">
      <c r="B138" s="122"/>
      <c r="C138" s="122"/>
      <c r="D138" s="122"/>
      <c r="E138" s="122"/>
      <c r="F138" s="122"/>
      <c r="G138" s="144"/>
      <c r="H138" s="144"/>
      <c r="I138" s="144"/>
      <c r="J138" s="144"/>
      <c r="K138" s="144"/>
      <c r="L138" s="144"/>
      <c r="M138" s="166"/>
      <c r="N138" s="166"/>
      <c r="O138" s="153" t="s">
        <v>176</v>
      </c>
      <c r="P138" s="152"/>
      <c r="Q138" s="152"/>
      <c r="R138" s="152"/>
      <c r="S138" s="152"/>
      <c r="T138" s="152"/>
      <c r="U138" s="152"/>
      <c r="V138" s="152"/>
      <c r="W138" s="152"/>
      <c r="X138" s="157"/>
      <c r="Y138" s="157"/>
      <c r="Z138" s="152"/>
      <c r="AA138" s="152"/>
      <c r="AB138" s="152"/>
      <c r="AC138" s="150"/>
      <c r="AD138" s="150"/>
      <c r="AE138" s="153" t="s">
        <v>176</v>
      </c>
      <c r="AF138" s="152"/>
      <c r="AG138" s="152"/>
      <c r="AH138" s="152"/>
      <c r="AI138" s="152"/>
      <c r="AJ138" s="152"/>
      <c r="AK138" s="152"/>
      <c r="AL138" s="152"/>
      <c r="AM138" s="152"/>
      <c r="AN138" s="157"/>
      <c r="AO138" s="157"/>
      <c r="AP138" s="152"/>
      <c r="AQ138" s="152"/>
      <c r="AR138" s="152"/>
      <c r="AS138" s="150"/>
      <c r="AT138" s="150"/>
      <c r="AU138" s="291" t="s">
        <v>7</v>
      </c>
      <c r="AV138" s="291"/>
      <c r="AW138" s="291" t="s">
        <v>122</v>
      </c>
      <c r="AX138" s="291"/>
      <c r="AY138" s="291"/>
      <c r="AZ138" s="291"/>
      <c r="BA138" s="150"/>
      <c r="BB138" s="150"/>
      <c r="BC138" s="150"/>
      <c r="BD138" s="150"/>
      <c r="BE138" s="150"/>
      <c r="BF138" s="150"/>
      <c r="BG138" s="150"/>
      <c r="BH138" s="151"/>
      <c r="BI138" s="151"/>
      <c r="BJ138" s="167"/>
      <c r="BK138" s="167"/>
      <c r="BL138" s="167"/>
      <c r="BM138" s="167"/>
      <c r="BN138" s="167"/>
    </row>
    <row r="139" spans="2:66" ht="20.25" customHeight="1" x14ac:dyDescent="0.4">
      <c r="B139" s="122"/>
      <c r="C139" s="122"/>
      <c r="D139" s="122"/>
      <c r="E139" s="122"/>
      <c r="F139" s="122"/>
      <c r="G139" s="144"/>
      <c r="H139" s="144"/>
      <c r="I139" s="144"/>
      <c r="J139" s="144"/>
      <c r="K139" s="144"/>
      <c r="L139" s="144"/>
      <c r="M139" s="166"/>
      <c r="N139" s="166"/>
      <c r="O139" s="152" t="s">
        <v>177</v>
      </c>
      <c r="P139" s="152"/>
      <c r="Q139" s="152"/>
      <c r="R139" s="152"/>
      <c r="S139" s="152"/>
      <c r="T139" s="152" t="s">
        <v>178</v>
      </c>
      <c r="U139" s="152"/>
      <c r="V139" s="152"/>
      <c r="W139" s="152"/>
      <c r="X139" s="153"/>
      <c r="Y139" s="152"/>
      <c r="Z139" s="152"/>
      <c r="AA139" s="152"/>
      <c r="AB139" s="152"/>
      <c r="AC139" s="150"/>
      <c r="AD139" s="150"/>
      <c r="AE139" s="152" t="s">
        <v>177</v>
      </c>
      <c r="AF139" s="152"/>
      <c r="AG139" s="152"/>
      <c r="AH139" s="152"/>
      <c r="AI139" s="152"/>
      <c r="AJ139" s="152" t="s">
        <v>178</v>
      </c>
      <c r="AK139" s="152"/>
      <c r="AL139" s="152"/>
      <c r="AM139" s="152"/>
      <c r="AN139" s="153"/>
      <c r="AO139" s="152"/>
      <c r="AP139" s="152"/>
      <c r="AQ139" s="152"/>
      <c r="AR139" s="152"/>
      <c r="AS139" s="150"/>
      <c r="AT139" s="150"/>
      <c r="AU139" s="291" t="s">
        <v>8</v>
      </c>
      <c r="AV139" s="291"/>
      <c r="AW139" s="291" t="s">
        <v>123</v>
      </c>
      <c r="AX139" s="291"/>
      <c r="AY139" s="291"/>
      <c r="AZ139" s="291"/>
      <c r="BA139" s="150"/>
      <c r="BB139" s="150"/>
      <c r="BC139" s="150"/>
      <c r="BD139" s="150"/>
      <c r="BE139" s="150"/>
      <c r="BF139" s="150"/>
      <c r="BG139" s="150"/>
      <c r="BH139" s="151"/>
      <c r="BI139" s="151"/>
      <c r="BJ139" s="167"/>
      <c r="BK139" s="167"/>
      <c r="BL139" s="167"/>
      <c r="BM139" s="167"/>
      <c r="BN139" s="167"/>
    </row>
    <row r="140" spans="2:66" ht="20.25" customHeight="1" x14ac:dyDescent="0.4">
      <c r="B140" s="122"/>
      <c r="C140" s="122"/>
      <c r="D140" s="122"/>
      <c r="E140" s="122"/>
      <c r="F140" s="122"/>
      <c r="G140" s="144"/>
      <c r="H140" s="144"/>
      <c r="I140" s="144"/>
      <c r="J140" s="144"/>
      <c r="K140" s="144"/>
      <c r="L140" s="144"/>
      <c r="M140" s="166"/>
      <c r="N140" s="166"/>
      <c r="O140" s="152" t="str">
        <f>IF($BI$3="計画","対象時間数（週平均）","対象時間数（当月合計）")</f>
        <v>対象時間数（週平均）</v>
      </c>
      <c r="P140" s="152"/>
      <c r="Q140" s="152"/>
      <c r="R140" s="152"/>
      <c r="S140" s="152"/>
      <c r="T140" s="152" t="str">
        <f>IF($BI$3="計画","週に勤務すべき時間数","当月に勤務すべき時間数")</f>
        <v>週に勤務すべき時間数</v>
      </c>
      <c r="U140" s="152"/>
      <c r="V140" s="152"/>
      <c r="W140" s="152"/>
      <c r="X140" s="153"/>
      <c r="Y140" s="152" t="s">
        <v>179</v>
      </c>
      <c r="Z140" s="152"/>
      <c r="AA140" s="152"/>
      <c r="AB140" s="152"/>
      <c r="AC140" s="150"/>
      <c r="AD140" s="150"/>
      <c r="AE140" s="152" t="str">
        <f>IF($BI$3="計画","対象時間数（週平均）","対象時間数（当月合計）")</f>
        <v>対象時間数（週平均）</v>
      </c>
      <c r="AF140" s="152"/>
      <c r="AG140" s="152"/>
      <c r="AH140" s="152"/>
      <c r="AI140" s="152"/>
      <c r="AJ140" s="152" t="str">
        <f>IF($BI$3="計画","週に勤務すべき時間数","当月に勤務すべき時間数")</f>
        <v>週に勤務すべき時間数</v>
      </c>
      <c r="AK140" s="152"/>
      <c r="AL140" s="152"/>
      <c r="AM140" s="152"/>
      <c r="AN140" s="153"/>
      <c r="AO140" s="152" t="s">
        <v>179</v>
      </c>
      <c r="AP140" s="152"/>
      <c r="AQ140" s="152"/>
      <c r="AR140" s="152"/>
      <c r="AS140" s="150"/>
      <c r="AT140" s="150"/>
      <c r="AU140" s="291" t="s">
        <v>9</v>
      </c>
      <c r="AV140" s="291"/>
      <c r="AW140" s="291" t="s">
        <v>191</v>
      </c>
      <c r="AX140" s="291"/>
      <c r="AY140" s="291"/>
      <c r="AZ140" s="291"/>
      <c r="BA140" s="150"/>
      <c r="BB140" s="150"/>
      <c r="BC140" s="150"/>
      <c r="BD140" s="150"/>
      <c r="BE140" s="150"/>
      <c r="BF140" s="150"/>
      <c r="BG140" s="150"/>
      <c r="BH140" s="151"/>
      <c r="BI140" s="151"/>
      <c r="BJ140" s="167"/>
      <c r="BK140" s="167"/>
      <c r="BL140" s="167"/>
      <c r="BM140" s="167"/>
      <c r="BN140" s="167"/>
    </row>
    <row r="141" spans="2:66" ht="20.25" customHeight="1" x14ac:dyDescent="0.4">
      <c r="O141" s="296">
        <f>IF($BI$3="計画",X136,V136)</f>
        <v>0</v>
      </c>
      <c r="P141" s="291"/>
      <c r="Q141" s="291"/>
      <c r="R141" s="291"/>
      <c r="S141" s="176" t="s">
        <v>180</v>
      </c>
      <c r="T141" s="291">
        <f>IF($BI$3="計画",$BE$5,$BI$5)</f>
        <v>40</v>
      </c>
      <c r="U141" s="291"/>
      <c r="V141" s="291"/>
      <c r="W141" s="291"/>
      <c r="X141" s="176" t="s">
        <v>181</v>
      </c>
      <c r="Y141" s="292">
        <f>ROUNDDOWN(O141/T141,1)</f>
        <v>0</v>
      </c>
      <c r="Z141" s="292"/>
      <c r="AA141" s="292"/>
      <c r="AB141" s="292"/>
      <c r="AE141" s="296">
        <f>IF($BI$3="計画",AN136,AL136)</f>
        <v>0</v>
      </c>
      <c r="AF141" s="291"/>
      <c r="AG141" s="291"/>
      <c r="AH141" s="291"/>
      <c r="AI141" s="176" t="s">
        <v>180</v>
      </c>
      <c r="AJ141" s="291">
        <f>IF($BI$3="計画",$BE$5,$BI$5)</f>
        <v>40</v>
      </c>
      <c r="AK141" s="291"/>
      <c r="AL141" s="291"/>
      <c r="AM141" s="291"/>
      <c r="AN141" s="176" t="s">
        <v>181</v>
      </c>
      <c r="AO141" s="292">
        <f>ROUNDDOWN(AE141/AJ141,1)</f>
        <v>0</v>
      </c>
      <c r="AP141" s="292"/>
      <c r="AQ141" s="292"/>
      <c r="AR141" s="292"/>
    </row>
    <row r="142" spans="2:66" ht="20.25" customHeight="1" x14ac:dyDescent="0.4">
      <c r="O142" s="152"/>
      <c r="P142" s="152"/>
      <c r="Q142" s="152"/>
      <c r="R142" s="152"/>
      <c r="S142" s="152"/>
      <c r="T142" s="152"/>
      <c r="U142" s="152"/>
      <c r="V142" s="152"/>
      <c r="W142" s="152"/>
      <c r="X142" s="153"/>
      <c r="Y142" s="152" t="s">
        <v>182</v>
      </c>
      <c r="Z142" s="152"/>
      <c r="AA142" s="152"/>
      <c r="AB142" s="152"/>
      <c r="AE142" s="152"/>
      <c r="AF142" s="152"/>
      <c r="AG142" s="152"/>
      <c r="AH142" s="152"/>
      <c r="AI142" s="152"/>
      <c r="AJ142" s="152"/>
      <c r="AK142" s="152"/>
      <c r="AL142" s="152"/>
      <c r="AM142" s="152"/>
      <c r="AN142" s="153"/>
      <c r="AO142" s="152" t="s">
        <v>182</v>
      </c>
      <c r="AP142" s="152"/>
      <c r="AQ142" s="152"/>
      <c r="AR142" s="152"/>
    </row>
    <row r="143" spans="2:66" ht="20.25" customHeight="1" x14ac:dyDescent="0.4">
      <c r="O143" s="152" t="s">
        <v>269</v>
      </c>
      <c r="P143" s="152"/>
      <c r="Q143" s="152"/>
      <c r="R143" s="152"/>
      <c r="S143" s="152"/>
      <c r="T143" s="152"/>
      <c r="U143" s="152"/>
      <c r="V143" s="152"/>
      <c r="W143" s="152"/>
      <c r="X143" s="153"/>
      <c r="Y143" s="152"/>
      <c r="Z143" s="152"/>
      <c r="AA143" s="152"/>
      <c r="AB143" s="152"/>
      <c r="AE143" s="152" t="s">
        <v>270</v>
      </c>
      <c r="AF143" s="152"/>
      <c r="AG143" s="152"/>
      <c r="AH143" s="152"/>
      <c r="AI143" s="152"/>
      <c r="AJ143" s="152"/>
      <c r="AK143" s="152"/>
      <c r="AL143" s="152"/>
      <c r="AM143" s="152"/>
      <c r="AN143" s="153"/>
      <c r="AO143" s="152"/>
      <c r="AP143" s="152"/>
      <c r="AQ143" s="152"/>
      <c r="AR143" s="152"/>
    </row>
    <row r="144" spans="2:66" ht="20.25" customHeight="1" x14ac:dyDescent="0.4">
      <c r="O144" s="152" t="s">
        <v>169</v>
      </c>
      <c r="P144" s="152"/>
      <c r="Q144" s="152"/>
      <c r="R144" s="152"/>
      <c r="S144" s="152"/>
      <c r="T144" s="152"/>
      <c r="U144" s="152"/>
      <c r="V144" s="152"/>
      <c r="W144" s="152"/>
      <c r="X144" s="153"/>
      <c r="Y144" s="234"/>
      <c r="Z144" s="234"/>
      <c r="AA144" s="234"/>
      <c r="AB144" s="234"/>
      <c r="AE144" s="152" t="s">
        <v>169</v>
      </c>
      <c r="AF144" s="152"/>
      <c r="AG144" s="152"/>
      <c r="AH144" s="152"/>
      <c r="AI144" s="152"/>
      <c r="AJ144" s="152"/>
      <c r="AK144" s="152"/>
      <c r="AL144" s="152"/>
      <c r="AM144" s="152"/>
      <c r="AN144" s="153"/>
      <c r="AO144" s="234"/>
      <c r="AP144" s="234"/>
      <c r="AQ144" s="234"/>
      <c r="AR144" s="234"/>
    </row>
    <row r="145" spans="15:44" ht="20.25" customHeight="1" x14ac:dyDescent="0.4">
      <c r="O145" s="154" t="s">
        <v>183</v>
      </c>
      <c r="P145" s="154"/>
      <c r="Q145" s="154"/>
      <c r="R145" s="154"/>
      <c r="S145" s="154"/>
      <c r="T145" s="152" t="s">
        <v>184</v>
      </c>
      <c r="U145" s="154"/>
      <c r="V145" s="154"/>
      <c r="W145" s="154"/>
      <c r="X145" s="154"/>
      <c r="Y145" s="290" t="s">
        <v>173</v>
      </c>
      <c r="Z145" s="290"/>
      <c r="AA145" s="290"/>
      <c r="AB145" s="290"/>
      <c r="AE145" s="154" t="s">
        <v>183</v>
      </c>
      <c r="AF145" s="154"/>
      <c r="AG145" s="154"/>
      <c r="AH145" s="154"/>
      <c r="AI145" s="154"/>
      <c r="AJ145" s="152" t="s">
        <v>184</v>
      </c>
      <c r="AK145" s="154"/>
      <c r="AL145" s="154"/>
      <c r="AM145" s="154"/>
      <c r="AN145" s="154"/>
      <c r="AO145" s="290" t="s">
        <v>173</v>
      </c>
      <c r="AP145" s="290"/>
      <c r="AQ145" s="290"/>
      <c r="AR145" s="290"/>
    </row>
    <row r="146" spans="15:44" ht="20.25" customHeight="1" x14ac:dyDescent="0.4">
      <c r="O146" s="291">
        <f>AA136</f>
        <v>0</v>
      </c>
      <c r="P146" s="291"/>
      <c r="Q146" s="291"/>
      <c r="R146" s="291"/>
      <c r="S146" s="168" t="s">
        <v>187</v>
      </c>
      <c r="T146" s="292">
        <f>Y141</f>
        <v>0</v>
      </c>
      <c r="U146" s="292"/>
      <c r="V146" s="292"/>
      <c r="W146" s="292"/>
      <c r="X146" s="168" t="s">
        <v>181</v>
      </c>
      <c r="Y146" s="293">
        <f>ROUNDDOWN(O146+T146,1)</f>
        <v>0</v>
      </c>
      <c r="Z146" s="293"/>
      <c r="AA146" s="293"/>
      <c r="AB146" s="293"/>
      <c r="AC146" s="121"/>
      <c r="AD146" s="121"/>
      <c r="AE146" s="294">
        <f>AQ136</f>
        <v>0</v>
      </c>
      <c r="AF146" s="294"/>
      <c r="AG146" s="294"/>
      <c r="AH146" s="294"/>
      <c r="AI146" s="122" t="s">
        <v>187</v>
      </c>
      <c r="AJ146" s="295">
        <f>AO141</f>
        <v>0</v>
      </c>
      <c r="AK146" s="295"/>
      <c r="AL146" s="295"/>
      <c r="AM146" s="295"/>
      <c r="AN146" s="122" t="s">
        <v>181</v>
      </c>
      <c r="AO146" s="293">
        <f>ROUNDDOWN(AE146+AJ146,1)</f>
        <v>0</v>
      </c>
      <c r="AP146" s="293"/>
      <c r="AQ146" s="293"/>
      <c r="AR146" s="293"/>
    </row>
    <row r="147" spans="15:44" ht="20.25" customHeight="1" x14ac:dyDescent="0.4"/>
    <row r="148" spans="15:44" ht="20.25" customHeight="1" x14ac:dyDescent="0.4"/>
    <row r="149" spans="15:44" ht="20.25" customHeight="1" x14ac:dyDescent="0.4"/>
    <row r="150" spans="15:44" ht="20.25" customHeight="1" x14ac:dyDescent="0.4"/>
    <row r="151" spans="15:44" ht="20.25" customHeight="1" x14ac:dyDescent="0.4"/>
    <row r="152" spans="15:44" ht="20.25" customHeight="1" x14ac:dyDescent="0.4"/>
    <row r="153" spans="15:44" ht="20.25" customHeight="1" x14ac:dyDescent="0.4"/>
    <row r="154" spans="15:44" ht="20.25" customHeight="1" x14ac:dyDescent="0.4"/>
    <row r="155" spans="15:44" ht="20.25" customHeight="1" x14ac:dyDescent="0.4"/>
    <row r="156" spans="15:44" ht="20.25" customHeight="1" x14ac:dyDescent="0.4"/>
    <row r="157" spans="15:44" ht="20.25" customHeight="1" x14ac:dyDescent="0.4"/>
    <row r="158" spans="15:44" ht="20.25" customHeight="1" x14ac:dyDescent="0.4"/>
    <row r="159" spans="15:44" ht="20.25" customHeight="1" x14ac:dyDescent="0.4"/>
    <row r="160" spans="15:44"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93" spans="1:63" x14ac:dyDescent="0.4">
      <c r="A193" s="15"/>
      <c r="B193" s="15"/>
      <c r="C193" s="15"/>
      <c r="D193" s="15"/>
      <c r="E193" s="15"/>
      <c r="F193" s="15"/>
      <c r="G193" s="16"/>
      <c r="H193" s="16"/>
      <c r="I193" s="16"/>
      <c r="J193" s="16"/>
      <c r="K193" s="16"/>
      <c r="L193" s="16"/>
      <c r="M193" s="16"/>
      <c r="N193" s="16"/>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4"/>
      <c r="BE193" s="14"/>
      <c r="BF193" s="14"/>
      <c r="BG193" s="14"/>
      <c r="BH193" s="14"/>
      <c r="BI193" s="14"/>
      <c r="BJ193" s="14"/>
      <c r="BK193" s="14"/>
    </row>
    <row r="194" spans="1:63" x14ac:dyDescent="0.4">
      <c r="A194" s="15"/>
      <c r="B194" s="15"/>
      <c r="C194" s="15"/>
      <c r="D194" s="15"/>
      <c r="E194" s="15"/>
      <c r="F194" s="15"/>
      <c r="G194" s="16"/>
      <c r="H194" s="16"/>
      <c r="I194" s="16"/>
      <c r="J194" s="16"/>
      <c r="K194" s="16"/>
      <c r="L194" s="16"/>
      <c r="M194" s="16"/>
      <c r="N194" s="16"/>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4"/>
      <c r="BE194" s="14"/>
      <c r="BF194" s="14"/>
      <c r="BG194" s="14"/>
      <c r="BH194" s="14"/>
      <c r="BI194" s="14"/>
      <c r="BJ194" s="14"/>
      <c r="BK194" s="14"/>
    </row>
    <row r="195" spans="1:63" x14ac:dyDescent="0.4">
      <c r="A195" s="15"/>
      <c r="B195" s="15"/>
      <c r="C195" s="15"/>
      <c r="D195" s="15"/>
      <c r="E195" s="15"/>
      <c r="F195" s="15"/>
      <c r="G195" s="18"/>
      <c r="H195" s="18"/>
      <c r="I195" s="18"/>
      <c r="J195" s="18"/>
      <c r="K195" s="18"/>
      <c r="L195" s="18"/>
      <c r="M195" s="18"/>
      <c r="N195" s="18"/>
      <c r="O195" s="16"/>
      <c r="P195" s="16"/>
      <c r="Q195" s="15"/>
      <c r="R195" s="15"/>
      <c r="S195" s="15"/>
      <c r="T195" s="15"/>
      <c r="U195" s="15"/>
      <c r="V195" s="15"/>
    </row>
    <row r="196" spans="1:63" x14ac:dyDescent="0.4">
      <c r="A196" s="15"/>
      <c r="B196" s="15"/>
      <c r="C196" s="15"/>
      <c r="D196" s="15"/>
      <c r="E196" s="15"/>
      <c r="F196" s="15"/>
      <c r="G196" s="18"/>
      <c r="H196" s="18"/>
      <c r="I196" s="18"/>
      <c r="J196" s="18"/>
      <c r="K196" s="18"/>
      <c r="L196" s="18"/>
      <c r="M196" s="18"/>
      <c r="N196" s="18"/>
      <c r="O196" s="16"/>
      <c r="P196" s="16"/>
      <c r="Q196" s="15"/>
      <c r="R196" s="15"/>
      <c r="S196" s="15"/>
      <c r="T196" s="15"/>
      <c r="U196" s="15"/>
      <c r="V196" s="15"/>
    </row>
    <row r="197" spans="1:63" x14ac:dyDescent="0.4">
      <c r="G197" s="3"/>
      <c r="H197" s="3"/>
      <c r="I197" s="3"/>
      <c r="J197" s="3"/>
      <c r="K197" s="3"/>
      <c r="L197" s="3"/>
      <c r="M197" s="3"/>
      <c r="N197" s="3"/>
    </row>
    <row r="198" spans="1:63" x14ac:dyDescent="0.4">
      <c r="G198" s="3"/>
      <c r="H198" s="3"/>
      <c r="I198" s="3"/>
      <c r="J198" s="3"/>
      <c r="K198" s="3"/>
      <c r="L198" s="3"/>
      <c r="M198" s="3"/>
      <c r="N198" s="3"/>
    </row>
    <row r="199" spans="1:63" x14ac:dyDescent="0.4">
      <c r="G199" s="3"/>
      <c r="H199" s="3"/>
      <c r="I199" s="3"/>
      <c r="J199" s="3"/>
      <c r="K199" s="3"/>
      <c r="L199" s="3"/>
      <c r="M199" s="3"/>
      <c r="N199" s="3"/>
    </row>
    <row r="200" spans="1:63" x14ac:dyDescent="0.4">
      <c r="G200" s="3"/>
      <c r="H200" s="3"/>
      <c r="I200" s="3"/>
      <c r="J200" s="3"/>
      <c r="K200" s="3"/>
      <c r="L200" s="3"/>
      <c r="M200" s="3"/>
      <c r="N200" s="3"/>
    </row>
  </sheetData>
  <sheetProtection sheet="1" insertRows="0" deleteRows="0"/>
  <mergeCells count="898">
    <mergeCell ref="AX1:BM1"/>
    <mergeCell ref="AG2:AH2"/>
    <mergeCell ref="AJ2:AK2"/>
    <mergeCell ref="AN2:AO2"/>
    <mergeCell ref="AX2:BM2"/>
    <mergeCell ref="BI3:BL3"/>
    <mergeCell ref="Q11:S11"/>
    <mergeCell ref="U11:W11"/>
    <mergeCell ref="AP10:AQ10"/>
    <mergeCell ref="AX10:AY10"/>
    <mergeCell ref="BC10:BD10"/>
    <mergeCell ref="BK10:BL10"/>
    <mergeCell ref="Q12:S12"/>
    <mergeCell ref="U12:W12"/>
    <mergeCell ref="BA5:BB5"/>
    <mergeCell ref="BE5:BF5"/>
    <mergeCell ref="BI5:BJ5"/>
    <mergeCell ref="BI7:BJ7"/>
    <mergeCell ref="AA9:AB9"/>
    <mergeCell ref="AX12:AY12"/>
    <mergeCell ref="BK12:BL12"/>
    <mergeCell ref="B14:B18"/>
    <mergeCell ref="C14:C18"/>
    <mergeCell ref="D14:F18"/>
    <mergeCell ref="G14:H18"/>
    <mergeCell ref="M14:N18"/>
    <mergeCell ref="O14:R18"/>
    <mergeCell ref="S14:U18"/>
    <mergeCell ref="V14:Z18"/>
    <mergeCell ref="AA14:BE14"/>
    <mergeCell ref="M21:N21"/>
    <mergeCell ref="O21:R21"/>
    <mergeCell ref="BF21:BG21"/>
    <mergeCell ref="BH21:BI21"/>
    <mergeCell ref="BF14:BG18"/>
    <mergeCell ref="BH14:BI18"/>
    <mergeCell ref="BJ14:BN18"/>
    <mergeCell ref="AA15:AG15"/>
    <mergeCell ref="AH15:AN15"/>
    <mergeCell ref="AO15:AU15"/>
    <mergeCell ref="AV15:BB15"/>
    <mergeCell ref="BC15:BE15"/>
    <mergeCell ref="BJ19:BN21"/>
    <mergeCell ref="C22:C24"/>
    <mergeCell ref="D22:F24"/>
    <mergeCell ref="G22:H22"/>
    <mergeCell ref="M22:N22"/>
    <mergeCell ref="O22:R22"/>
    <mergeCell ref="S22:U24"/>
    <mergeCell ref="BF22:BG22"/>
    <mergeCell ref="BH22:BI22"/>
    <mergeCell ref="C19:C21"/>
    <mergeCell ref="D19:F21"/>
    <mergeCell ref="BF19:BG19"/>
    <mergeCell ref="BH19:BI19"/>
    <mergeCell ref="G20:H20"/>
    <mergeCell ref="M20:N20"/>
    <mergeCell ref="O20:R20"/>
    <mergeCell ref="BF20:BG20"/>
    <mergeCell ref="BH20:BI20"/>
    <mergeCell ref="G21:H21"/>
    <mergeCell ref="I21:J21"/>
    <mergeCell ref="G19:H19"/>
    <mergeCell ref="M19:N19"/>
    <mergeCell ref="O19:R19"/>
    <mergeCell ref="S19:U21"/>
    <mergeCell ref="K21:L21"/>
    <mergeCell ref="BJ22:BN24"/>
    <mergeCell ref="G23:H23"/>
    <mergeCell ref="M23:N23"/>
    <mergeCell ref="O23:R23"/>
    <mergeCell ref="BF23:BG23"/>
    <mergeCell ref="BH23:BI23"/>
    <mergeCell ref="G24:H24"/>
    <mergeCell ref="I24:J24"/>
    <mergeCell ref="K24:L24"/>
    <mergeCell ref="M24:N24"/>
    <mergeCell ref="O24:R24"/>
    <mergeCell ref="BF24:BG24"/>
    <mergeCell ref="BH24:BI24"/>
    <mergeCell ref="C25:C27"/>
    <mergeCell ref="D25:F27"/>
    <mergeCell ref="G25:H25"/>
    <mergeCell ref="M25:N25"/>
    <mergeCell ref="O25:R25"/>
    <mergeCell ref="S25:U27"/>
    <mergeCell ref="BF25:BG25"/>
    <mergeCell ref="BH25:BI25"/>
    <mergeCell ref="BJ25:BN27"/>
    <mergeCell ref="G26:H26"/>
    <mergeCell ref="M26:N26"/>
    <mergeCell ref="O26:R26"/>
    <mergeCell ref="BF26:BG26"/>
    <mergeCell ref="BH26:BI26"/>
    <mergeCell ref="G27:H27"/>
    <mergeCell ref="I27:J27"/>
    <mergeCell ref="K27:L27"/>
    <mergeCell ref="M27:N27"/>
    <mergeCell ref="O27:R27"/>
    <mergeCell ref="BF27:BG27"/>
    <mergeCell ref="BH27:BI27"/>
    <mergeCell ref="C28:C30"/>
    <mergeCell ref="D28:F30"/>
    <mergeCell ref="G28:H28"/>
    <mergeCell ref="M28:N28"/>
    <mergeCell ref="O28:R28"/>
    <mergeCell ref="S28:U30"/>
    <mergeCell ref="C31:C33"/>
    <mergeCell ref="D31:F33"/>
    <mergeCell ref="G31:H31"/>
    <mergeCell ref="M31:N31"/>
    <mergeCell ref="O31:R31"/>
    <mergeCell ref="BF28:BG28"/>
    <mergeCell ref="BH28:BI28"/>
    <mergeCell ref="BJ28:BN30"/>
    <mergeCell ref="G29:H29"/>
    <mergeCell ref="M29:N29"/>
    <mergeCell ref="O29:R29"/>
    <mergeCell ref="BF29:BG29"/>
    <mergeCell ref="BH29:BI29"/>
    <mergeCell ref="G30:H30"/>
    <mergeCell ref="I30:J30"/>
    <mergeCell ref="BJ31:BN33"/>
    <mergeCell ref="G32:H32"/>
    <mergeCell ref="M32:N32"/>
    <mergeCell ref="O32:R32"/>
    <mergeCell ref="BF32:BG32"/>
    <mergeCell ref="BH32:BI32"/>
    <mergeCell ref="G33:H33"/>
    <mergeCell ref="K30:L30"/>
    <mergeCell ref="M30:N30"/>
    <mergeCell ref="O30:R30"/>
    <mergeCell ref="BF30:BG30"/>
    <mergeCell ref="BH30:BI30"/>
    <mergeCell ref="I33:J33"/>
    <mergeCell ref="K33:L33"/>
    <mergeCell ref="M33:N33"/>
    <mergeCell ref="O33:R33"/>
    <mergeCell ref="BF33:BG33"/>
    <mergeCell ref="BH33:BI33"/>
    <mergeCell ref="S31:U33"/>
    <mergeCell ref="BF31:BG31"/>
    <mergeCell ref="BH31:BI31"/>
    <mergeCell ref="BJ34:BN36"/>
    <mergeCell ref="G35:H35"/>
    <mergeCell ref="M35:N35"/>
    <mergeCell ref="O35:R35"/>
    <mergeCell ref="BF35:BG35"/>
    <mergeCell ref="BH35:BI35"/>
    <mergeCell ref="G36:H36"/>
    <mergeCell ref="I36:J36"/>
    <mergeCell ref="G34:H34"/>
    <mergeCell ref="M34:N34"/>
    <mergeCell ref="O34:R34"/>
    <mergeCell ref="S34:U36"/>
    <mergeCell ref="K36:L36"/>
    <mergeCell ref="M36:N36"/>
    <mergeCell ref="O36:R36"/>
    <mergeCell ref="BF36:BG36"/>
    <mergeCell ref="BH36:BI36"/>
    <mergeCell ref="C37:C39"/>
    <mergeCell ref="D37:F39"/>
    <mergeCell ref="G37:H37"/>
    <mergeCell ref="M37:N37"/>
    <mergeCell ref="O37:R37"/>
    <mergeCell ref="S37:U39"/>
    <mergeCell ref="BF37:BG37"/>
    <mergeCell ref="BH37:BI37"/>
    <mergeCell ref="C34:C36"/>
    <mergeCell ref="D34:F36"/>
    <mergeCell ref="BF34:BG34"/>
    <mergeCell ref="BH34:BI34"/>
    <mergeCell ref="BJ37:BN39"/>
    <mergeCell ref="G38:H38"/>
    <mergeCell ref="M38:N38"/>
    <mergeCell ref="O38:R38"/>
    <mergeCell ref="BF38:BG38"/>
    <mergeCell ref="BH38:BI38"/>
    <mergeCell ref="G39:H39"/>
    <mergeCell ref="I39:J39"/>
    <mergeCell ref="K39:L39"/>
    <mergeCell ref="M39:N39"/>
    <mergeCell ref="O39:R39"/>
    <mergeCell ref="BF39:BG39"/>
    <mergeCell ref="BH39:BI39"/>
    <mergeCell ref="C40:C42"/>
    <mergeCell ref="D40:F42"/>
    <mergeCell ref="G40:H40"/>
    <mergeCell ref="M40:N40"/>
    <mergeCell ref="O40:R40"/>
    <mergeCell ref="S40:U42"/>
    <mergeCell ref="BF40:BG40"/>
    <mergeCell ref="BH40:BI40"/>
    <mergeCell ref="BJ40:BN42"/>
    <mergeCell ref="G41:H41"/>
    <mergeCell ref="M41:N41"/>
    <mergeCell ref="O41:R41"/>
    <mergeCell ref="BF41:BG41"/>
    <mergeCell ref="BH41:BI41"/>
    <mergeCell ref="G42:H42"/>
    <mergeCell ref="I42:J42"/>
    <mergeCell ref="K42:L42"/>
    <mergeCell ref="M42:N42"/>
    <mergeCell ref="O42:R42"/>
    <mergeCell ref="BF42:BG42"/>
    <mergeCell ref="BH42:BI42"/>
    <mergeCell ref="C43:C45"/>
    <mergeCell ref="D43:F45"/>
    <mergeCell ref="G43:H43"/>
    <mergeCell ref="M43:N43"/>
    <mergeCell ref="O43:R43"/>
    <mergeCell ref="S43:U45"/>
    <mergeCell ref="C46:C48"/>
    <mergeCell ref="D46:F48"/>
    <mergeCell ref="G46:H46"/>
    <mergeCell ref="M46:N46"/>
    <mergeCell ref="O46:R46"/>
    <mergeCell ref="BF43:BG43"/>
    <mergeCell ref="BH43:BI43"/>
    <mergeCell ref="BJ43:BN45"/>
    <mergeCell ref="G44:H44"/>
    <mergeCell ref="M44:N44"/>
    <mergeCell ref="O44:R44"/>
    <mergeCell ref="BF44:BG44"/>
    <mergeCell ref="BH44:BI44"/>
    <mergeCell ref="G45:H45"/>
    <mergeCell ref="I45:J45"/>
    <mergeCell ref="BJ46:BN48"/>
    <mergeCell ref="G47:H47"/>
    <mergeCell ref="M47:N47"/>
    <mergeCell ref="O47:R47"/>
    <mergeCell ref="BF47:BG47"/>
    <mergeCell ref="BH47:BI47"/>
    <mergeCell ref="G48:H48"/>
    <mergeCell ref="K45:L45"/>
    <mergeCell ref="M45:N45"/>
    <mergeCell ref="O45:R45"/>
    <mergeCell ref="BF45:BG45"/>
    <mergeCell ref="BH45:BI45"/>
    <mergeCell ref="I48:J48"/>
    <mergeCell ref="K48:L48"/>
    <mergeCell ref="M48:N48"/>
    <mergeCell ref="O48:R48"/>
    <mergeCell ref="BF48:BG48"/>
    <mergeCell ref="BH48:BI48"/>
    <mergeCell ref="S46:U48"/>
    <mergeCell ref="BF46:BG46"/>
    <mergeCell ref="BH46:BI46"/>
    <mergeCell ref="BJ49:BN51"/>
    <mergeCell ref="G50:H50"/>
    <mergeCell ref="M50:N50"/>
    <mergeCell ref="O50:R50"/>
    <mergeCell ref="BF50:BG50"/>
    <mergeCell ref="BH50:BI50"/>
    <mergeCell ref="G51:H51"/>
    <mergeCell ref="I51:J51"/>
    <mergeCell ref="G49:H49"/>
    <mergeCell ref="M49:N49"/>
    <mergeCell ref="O49:R49"/>
    <mergeCell ref="S49:U51"/>
    <mergeCell ref="K51:L51"/>
    <mergeCell ref="M51:N51"/>
    <mergeCell ref="O51:R51"/>
    <mergeCell ref="BF51:BG51"/>
    <mergeCell ref="BH51:BI51"/>
    <mergeCell ref="C52:C54"/>
    <mergeCell ref="D52:F54"/>
    <mergeCell ref="G52:H52"/>
    <mergeCell ref="M52:N52"/>
    <mergeCell ref="O52:R52"/>
    <mergeCell ref="S52:U54"/>
    <mergeCell ref="BF52:BG52"/>
    <mergeCell ref="BH52:BI52"/>
    <mergeCell ref="C49:C51"/>
    <mergeCell ref="D49:F51"/>
    <mergeCell ref="BF49:BG49"/>
    <mergeCell ref="BH49:BI49"/>
    <mergeCell ref="BJ52:BN54"/>
    <mergeCell ref="G53:H53"/>
    <mergeCell ref="M53:N53"/>
    <mergeCell ref="O53:R53"/>
    <mergeCell ref="BF53:BG53"/>
    <mergeCell ref="BH53:BI53"/>
    <mergeCell ref="G54:H54"/>
    <mergeCell ref="I54:J54"/>
    <mergeCell ref="K54:L54"/>
    <mergeCell ref="M54:N54"/>
    <mergeCell ref="O54:R54"/>
    <mergeCell ref="BF54:BG54"/>
    <mergeCell ref="BH54:BI54"/>
    <mergeCell ref="C55:C57"/>
    <mergeCell ref="D55:F57"/>
    <mergeCell ref="G55:H55"/>
    <mergeCell ref="M55:N55"/>
    <mergeCell ref="O55:R55"/>
    <mergeCell ref="S55:U57"/>
    <mergeCell ref="BF55:BG55"/>
    <mergeCell ref="BH55:BI55"/>
    <mergeCell ref="BJ55:BN57"/>
    <mergeCell ref="G56:H56"/>
    <mergeCell ref="M56:N56"/>
    <mergeCell ref="O56:R56"/>
    <mergeCell ref="BF56:BG56"/>
    <mergeCell ref="BH56:BI56"/>
    <mergeCell ref="G57:H57"/>
    <mergeCell ref="I57:J57"/>
    <mergeCell ref="K57:L57"/>
    <mergeCell ref="M57:N57"/>
    <mergeCell ref="O57:R57"/>
    <mergeCell ref="BF57:BG57"/>
    <mergeCell ref="BH57:BI57"/>
    <mergeCell ref="C58:C60"/>
    <mergeCell ref="D58:F60"/>
    <mergeCell ref="G58:H58"/>
    <mergeCell ref="M58:N58"/>
    <mergeCell ref="O58:R58"/>
    <mergeCell ref="S58:U60"/>
    <mergeCell ref="C61:C63"/>
    <mergeCell ref="D61:F63"/>
    <mergeCell ref="G61:H61"/>
    <mergeCell ref="M61:N61"/>
    <mergeCell ref="O61:R61"/>
    <mergeCell ref="BF58:BG58"/>
    <mergeCell ref="BH58:BI58"/>
    <mergeCell ref="BJ58:BN60"/>
    <mergeCell ref="G59:H59"/>
    <mergeCell ref="M59:N59"/>
    <mergeCell ref="O59:R59"/>
    <mergeCell ref="BF59:BG59"/>
    <mergeCell ref="BH59:BI59"/>
    <mergeCell ref="G60:H60"/>
    <mergeCell ref="I60:J60"/>
    <mergeCell ref="BJ61:BN63"/>
    <mergeCell ref="G62:H62"/>
    <mergeCell ref="M62:N62"/>
    <mergeCell ref="O62:R62"/>
    <mergeCell ref="BF62:BG62"/>
    <mergeCell ref="BH62:BI62"/>
    <mergeCell ref="G63:H63"/>
    <mergeCell ref="K60:L60"/>
    <mergeCell ref="M60:N60"/>
    <mergeCell ref="O60:R60"/>
    <mergeCell ref="BF60:BG60"/>
    <mergeCell ref="BH60:BI60"/>
    <mergeCell ref="I63:J63"/>
    <mergeCell ref="K63:L63"/>
    <mergeCell ref="M63:N63"/>
    <mergeCell ref="O63:R63"/>
    <mergeCell ref="BF63:BG63"/>
    <mergeCell ref="BH63:BI63"/>
    <mergeCell ref="S61:U63"/>
    <mergeCell ref="BF61:BG61"/>
    <mergeCell ref="BH61:BI61"/>
    <mergeCell ref="BJ64:BN66"/>
    <mergeCell ref="G65:H65"/>
    <mergeCell ref="M65:N65"/>
    <mergeCell ref="O65:R65"/>
    <mergeCell ref="BF65:BG65"/>
    <mergeCell ref="BH65:BI65"/>
    <mergeCell ref="G66:H66"/>
    <mergeCell ref="I66:J66"/>
    <mergeCell ref="G64:H64"/>
    <mergeCell ref="M64:N64"/>
    <mergeCell ref="O64:R64"/>
    <mergeCell ref="S64:U66"/>
    <mergeCell ref="K66:L66"/>
    <mergeCell ref="M66:N66"/>
    <mergeCell ref="O66:R66"/>
    <mergeCell ref="BF66:BG66"/>
    <mergeCell ref="BH66:BI66"/>
    <mergeCell ref="C67:C69"/>
    <mergeCell ref="D67:F69"/>
    <mergeCell ref="G67:H67"/>
    <mergeCell ref="M67:N67"/>
    <mergeCell ref="O67:R67"/>
    <mergeCell ref="S67:U69"/>
    <mergeCell ref="BF67:BG67"/>
    <mergeCell ref="BH67:BI67"/>
    <mergeCell ref="C64:C66"/>
    <mergeCell ref="D64:F66"/>
    <mergeCell ref="BF64:BG64"/>
    <mergeCell ref="BH64:BI64"/>
    <mergeCell ref="BJ67:BN69"/>
    <mergeCell ref="G68:H68"/>
    <mergeCell ref="M68:N68"/>
    <mergeCell ref="O68:R68"/>
    <mergeCell ref="BF68:BG68"/>
    <mergeCell ref="BH68:BI68"/>
    <mergeCell ref="G69:H69"/>
    <mergeCell ref="I69:J69"/>
    <mergeCell ref="K69:L69"/>
    <mergeCell ref="M69:N69"/>
    <mergeCell ref="O69:R69"/>
    <mergeCell ref="BF69:BG69"/>
    <mergeCell ref="BH69:BI69"/>
    <mergeCell ref="C70:C72"/>
    <mergeCell ref="D70:F72"/>
    <mergeCell ref="G70:H70"/>
    <mergeCell ref="M70:N70"/>
    <mergeCell ref="O70:R70"/>
    <mergeCell ref="S70:U72"/>
    <mergeCell ref="BF70:BG70"/>
    <mergeCell ref="BH70:BI70"/>
    <mergeCell ref="BJ70:BN72"/>
    <mergeCell ref="G71:H71"/>
    <mergeCell ref="M71:N71"/>
    <mergeCell ref="O71:R71"/>
    <mergeCell ref="BF71:BG71"/>
    <mergeCell ref="BH71:BI71"/>
    <mergeCell ref="G72:H72"/>
    <mergeCell ref="I72:J72"/>
    <mergeCell ref="K72:L72"/>
    <mergeCell ref="M72:N72"/>
    <mergeCell ref="O72:R72"/>
    <mergeCell ref="BF72:BG72"/>
    <mergeCell ref="BH72:BI72"/>
    <mergeCell ref="C73:C75"/>
    <mergeCell ref="D73:F75"/>
    <mergeCell ref="G73:H73"/>
    <mergeCell ref="M73:N73"/>
    <mergeCell ref="O73:R73"/>
    <mergeCell ref="S73:U75"/>
    <mergeCell ref="C76:C78"/>
    <mergeCell ref="D76:F78"/>
    <mergeCell ref="G76:H76"/>
    <mergeCell ref="M76:N76"/>
    <mergeCell ref="O76:R76"/>
    <mergeCell ref="BF73:BG73"/>
    <mergeCell ref="BH73:BI73"/>
    <mergeCell ref="BJ73:BN75"/>
    <mergeCell ref="G74:H74"/>
    <mergeCell ref="M74:N74"/>
    <mergeCell ref="O74:R74"/>
    <mergeCell ref="BF74:BG74"/>
    <mergeCell ref="BH74:BI74"/>
    <mergeCell ref="G75:H75"/>
    <mergeCell ref="I75:J75"/>
    <mergeCell ref="BJ76:BN78"/>
    <mergeCell ref="G77:H77"/>
    <mergeCell ref="M77:N77"/>
    <mergeCell ref="O77:R77"/>
    <mergeCell ref="BF77:BG77"/>
    <mergeCell ref="BH77:BI77"/>
    <mergeCell ref="G78:H78"/>
    <mergeCell ref="K75:L75"/>
    <mergeCell ref="M75:N75"/>
    <mergeCell ref="O75:R75"/>
    <mergeCell ref="BF75:BG75"/>
    <mergeCell ref="BH75:BI75"/>
    <mergeCell ref="I78:J78"/>
    <mergeCell ref="K78:L78"/>
    <mergeCell ref="M78:N78"/>
    <mergeCell ref="O78:R78"/>
    <mergeCell ref="BF78:BG78"/>
    <mergeCell ref="BH78:BI78"/>
    <mergeCell ref="S76:U78"/>
    <mergeCell ref="BF76:BG76"/>
    <mergeCell ref="BH76:BI76"/>
    <mergeCell ref="BJ79:BN81"/>
    <mergeCell ref="G80:H80"/>
    <mergeCell ref="M80:N80"/>
    <mergeCell ref="O80:R80"/>
    <mergeCell ref="BF80:BG80"/>
    <mergeCell ref="BH80:BI80"/>
    <mergeCell ref="G81:H81"/>
    <mergeCell ref="I81:J81"/>
    <mergeCell ref="G79:H79"/>
    <mergeCell ref="M79:N79"/>
    <mergeCell ref="O79:R79"/>
    <mergeCell ref="S79:U81"/>
    <mergeCell ref="K81:L81"/>
    <mergeCell ref="M81:N81"/>
    <mergeCell ref="O81:R81"/>
    <mergeCell ref="BF81:BG81"/>
    <mergeCell ref="BH81:BI81"/>
    <mergeCell ref="C82:C84"/>
    <mergeCell ref="D82:F84"/>
    <mergeCell ref="G82:H82"/>
    <mergeCell ref="M82:N82"/>
    <mergeCell ref="O82:R82"/>
    <mergeCell ref="S82:U84"/>
    <mergeCell ref="BF82:BG82"/>
    <mergeCell ref="BH82:BI82"/>
    <mergeCell ref="C79:C81"/>
    <mergeCell ref="D79:F81"/>
    <mergeCell ref="BF79:BG79"/>
    <mergeCell ref="BH79:BI79"/>
    <mergeCell ref="BJ82:BN84"/>
    <mergeCell ref="G83:H83"/>
    <mergeCell ref="M83:N83"/>
    <mergeCell ref="O83:R83"/>
    <mergeCell ref="BF83:BG83"/>
    <mergeCell ref="BH83:BI83"/>
    <mergeCell ref="G84:H84"/>
    <mergeCell ref="I84:J84"/>
    <mergeCell ref="K84:L84"/>
    <mergeCell ref="M84:N84"/>
    <mergeCell ref="O84:R84"/>
    <mergeCell ref="BF84:BG84"/>
    <mergeCell ref="BH84:BI84"/>
    <mergeCell ref="C85:C87"/>
    <mergeCell ref="D85:F87"/>
    <mergeCell ref="G85:H85"/>
    <mergeCell ref="M85:N85"/>
    <mergeCell ref="O85:R85"/>
    <mergeCell ref="S85:U87"/>
    <mergeCell ref="BF85:BG85"/>
    <mergeCell ref="BH85:BI85"/>
    <mergeCell ref="BJ85:BN87"/>
    <mergeCell ref="G86:H86"/>
    <mergeCell ref="M86:N86"/>
    <mergeCell ref="O86:R86"/>
    <mergeCell ref="BF86:BG86"/>
    <mergeCell ref="BH86:BI86"/>
    <mergeCell ref="G87:H87"/>
    <mergeCell ref="I87:J87"/>
    <mergeCell ref="K87:L87"/>
    <mergeCell ref="M87:N87"/>
    <mergeCell ref="O87:R87"/>
    <mergeCell ref="BF87:BG87"/>
    <mergeCell ref="BH87:BI87"/>
    <mergeCell ref="C88:C90"/>
    <mergeCell ref="D88:F90"/>
    <mergeCell ref="G88:H88"/>
    <mergeCell ref="M88:N88"/>
    <mergeCell ref="O88:R88"/>
    <mergeCell ref="S88:U90"/>
    <mergeCell ref="C91:C93"/>
    <mergeCell ref="D91:F93"/>
    <mergeCell ref="G91:H91"/>
    <mergeCell ref="M91:N91"/>
    <mergeCell ref="O91:R91"/>
    <mergeCell ref="BF88:BG88"/>
    <mergeCell ref="BH88:BI88"/>
    <mergeCell ref="BJ88:BN90"/>
    <mergeCell ref="G89:H89"/>
    <mergeCell ref="M89:N89"/>
    <mergeCell ref="O89:R89"/>
    <mergeCell ref="BF89:BG89"/>
    <mergeCell ref="BH89:BI89"/>
    <mergeCell ref="G90:H90"/>
    <mergeCell ref="I90:J90"/>
    <mergeCell ref="BJ91:BN93"/>
    <mergeCell ref="G92:H92"/>
    <mergeCell ref="M92:N92"/>
    <mergeCell ref="O92:R92"/>
    <mergeCell ref="BF92:BG92"/>
    <mergeCell ref="BH92:BI92"/>
    <mergeCell ref="G93:H93"/>
    <mergeCell ref="K90:L90"/>
    <mergeCell ref="M90:N90"/>
    <mergeCell ref="O90:R90"/>
    <mergeCell ref="BF90:BG90"/>
    <mergeCell ref="BH90:BI90"/>
    <mergeCell ref="I93:J93"/>
    <mergeCell ref="K93:L93"/>
    <mergeCell ref="M93:N93"/>
    <mergeCell ref="O93:R93"/>
    <mergeCell ref="BF93:BG93"/>
    <mergeCell ref="BH93:BI93"/>
    <mergeCell ref="S91:U93"/>
    <mergeCell ref="BF91:BG91"/>
    <mergeCell ref="BH91:BI91"/>
    <mergeCell ref="BJ94:BN96"/>
    <mergeCell ref="G95:H95"/>
    <mergeCell ref="M95:N95"/>
    <mergeCell ref="O95:R95"/>
    <mergeCell ref="BF95:BG95"/>
    <mergeCell ref="BH95:BI95"/>
    <mergeCell ref="G96:H96"/>
    <mergeCell ref="I96:J96"/>
    <mergeCell ref="G94:H94"/>
    <mergeCell ref="M94:N94"/>
    <mergeCell ref="O94:R94"/>
    <mergeCell ref="S94:U96"/>
    <mergeCell ref="K96:L96"/>
    <mergeCell ref="M96:N96"/>
    <mergeCell ref="O96:R96"/>
    <mergeCell ref="BF96:BG96"/>
    <mergeCell ref="BH96:BI96"/>
    <mergeCell ref="C97:C99"/>
    <mergeCell ref="D97:F99"/>
    <mergeCell ref="G97:H97"/>
    <mergeCell ref="M97:N97"/>
    <mergeCell ref="O97:R97"/>
    <mergeCell ref="S97:U99"/>
    <mergeCell ref="BF97:BG97"/>
    <mergeCell ref="BH97:BI97"/>
    <mergeCell ref="C94:C96"/>
    <mergeCell ref="D94:F96"/>
    <mergeCell ref="BF94:BG94"/>
    <mergeCell ref="BH94:BI94"/>
    <mergeCell ref="BJ97:BN99"/>
    <mergeCell ref="G98:H98"/>
    <mergeCell ref="M98:N98"/>
    <mergeCell ref="O98:R98"/>
    <mergeCell ref="BF98:BG98"/>
    <mergeCell ref="BH98:BI98"/>
    <mergeCell ref="G99:H99"/>
    <mergeCell ref="I99:J99"/>
    <mergeCell ref="K99:L99"/>
    <mergeCell ref="M99:N99"/>
    <mergeCell ref="O99:R99"/>
    <mergeCell ref="BF99:BG99"/>
    <mergeCell ref="BH99:BI99"/>
    <mergeCell ref="C100:C102"/>
    <mergeCell ref="D100:F102"/>
    <mergeCell ref="G100:H100"/>
    <mergeCell ref="M100:N100"/>
    <mergeCell ref="O100:R100"/>
    <mergeCell ref="S100:U102"/>
    <mergeCell ref="BF100:BG100"/>
    <mergeCell ref="BH100:BI100"/>
    <mergeCell ref="BJ100:BN102"/>
    <mergeCell ref="G101:H101"/>
    <mergeCell ref="M101:N101"/>
    <mergeCell ref="O101:R101"/>
    <mergeCell ref="BF101:BG101"/>
    <mergeCell ref="BH101:BI101"/>
    <mergeCell ref="G102:H102"/>
    <mergeCell ref="I102:J102"/>
    <mergeCell ref="K102:L102"/>
    <mergeCell ref="M102:N102"/>
    <mergeCell ref="O102:R102"/>
    <mergeCell ref="BF102:BG102"/>
    <mergeCell ref="BH102:BI102"/>
    <mergeCell ref="C103:C105"/>
    <mergeCell ref="D103:F105"/>
    <mergeCell ref="G103:H103"/>
    <mergeCell ref="M103:N103"/>
    <mergeCell ref="O103:R103"/>
    <mergeCell ref="S103:U105"/>
    <mergeCell ref="C106:C108"/>
    <mergeCell ref="D106:F108"/>
    <mergeCell ref="G106:H106"/>
    <mergeCell ref="M106:N106"/>
    <mergeCell ref="O106:R106"/>
    <mergeCell ref="BF103:BG103"/>
    <mergeCell ref="BH103:BI103"/>
    <mergeCell ref="BJ103:BN105"/>
    <mergeCell ref="G104:H104"/>
    <mergeCell ref="M104:N104"/>
    <mergeCell ref="O104:R104"/>
    <mergeCell ref="BF104:BG104"/>
    <mergeCell ref="BH104:BI104"/>
    <mergeCell ref="G105:H105"/>
    <mergeCell ref="I105:J105"/>
    <mergeCell ref="BJ106:BN108"/>
    <mergeCell ref="G107:H107"/>
    <mergeCell ref="M107:N107"/>
    <mergeCell ref="O107:R107"/>
    <mergeCell ref="BF107:BG107"/>
    <mergeCell ref="BH107:BI107"/>
    <mergeCell ref="G108:H108"/>
    <mergeCell ref="K105:L105"/>
    <mergeCell ref="M105:N105"/>
    <mergeCell ref="O105:R105"/>
    <mergeCell ref="BF105:BG105"/>
    <mergeCell ref="BH105:BI105"/>
    <mergeCell ref="I108:J108"/>
    <mergeCell ref="K108:L108"/>
    <mergeCell ref="M108:N108"/>
    <mergeCell ref="O108:R108"/>
    <mergeCell ref="BF108:BG108"/>
    <mergeCell ref="BH108:BI108"/>
    <mergeCell ref="S106:U108"/>
    <mergeCell ref="BF106:BG106"/>
    <mergeCell ref="BH106:BI106"/>
    <mergeCell ref="BJ109:BN111"/>
    <mergeCell ref="G110:H110"/>
    <mergeCell ref="M110:N110"/>
    <mergeCell ref="O110:R110"/>
    <mergeCell ref="BF110:BG110"/>
    <mergeCell ref="BH110:BI110"/>
    <mergeCell ref="G111:H111"/>
    <mergeCell ref="I111:J111"/>
    <mergeCell ref="G109:H109"/>
    <mergeCell ref="M109:N109"/>
    <mergeCell ref="O109:R109"/>
    <mergeCell ref="S109:U111"/>
    <mergeCell ref="K111:L111"/>
    <mergeCell ref="M111:N111"/>
    <mergeCell ref="O111:R111"/>
    <mergeCell ref="BF111:BG111"/>
    <mergeCell ref="BH111:BI111"/>
    <mergeCell ref="C112:C114"/>
    <mergeCell ref="D112:F114"/>
    <mergeCell ref="G112:H112"/>
    <mergeCell ref="M112:N112"/>
    <mergeCell ref="O112:R112"/>
    <mergeCell ref="S112:U114"/>
    <mergeCell ref="BF112:BG112"/>
    <mergeCell ref="BH112:BI112"/>
    <mergeCell ref="C109:C111"/>
    <mergeCell ref="D109:F111"/>
    <mergeCell ref="BF109:BG109"/>
    <mergeCell ref="BH109:BI109"/>
    <mergeCell ref="BJ112:BN114"/>
    <mergeCell ref="G113:H113"/>
    <mergeCell ref="M113:N113"/>
    <mergeCell ref="O113:R113"/>
    <mergeCell ref="BF113:BG113"/>
    <mergeCell ref="BH113:BI113"/>
    <mergeCell ref="G114:H114"/>
    <mergeCell ref="I114:J114"/>
    <mergeCell ref="K114:L114"/>
    <mergeCell ref="M114:N114"/>
    <mergeCell ref="O114:R114"/>
    <mergeCell ref="BF114:BG114"/>
    <mergeCell ref="BH114:BI114"/>
    <mergeCell ref="C115:C117"/>
    <mergeCell ref="D115:F117"/>
    <mergeCell ref="G115:H115"/>
    <mergeCell ref="M115:N115"/>
    <mergeCell ref="O115:R115"/>
    <mergeCell ref="S115:U117"/>
    <mergeCell ref="BF115:BG115"/>
    <mergeCell ref="BH115:BI115"/>
    <mergeCell ref="BJ115:BN117"/>
    <mergeCell ref="G116:H116"/>
    <mergeCell ref="M116:N116"/>
    <mergeCell ref="O116:R116"/>
    <mergeCell ref="BF116:BG116"/>
    <mergeCell ref="BH116:BI116"/>
    <mergeCell ref="G117:H117"/>
    <mergeCell ref="I117:J117"/>
    <mergeCell ref="K117:L117"/>
    <mergeCell ref="M117:N117"/>
    <mergeCell ref="O117:R117"/>
    <mergeCell ref="BF117:BG117"/>
    <mergeCell ref="BH117:BI117"/>
    <mergeCell ref="C118:C120"/>
    <mergeCell ref="D118:F120"/>
    <mergeCell ref="G118:H118"/>
    <mergeCell ref="M118:N118"/>
    <mergeCell ref="O118:R118"/>
    <mergeCell ref="S118:U120"/>
    <mergeCell ref="C121:C123"/>
    <mergeCell ref="D121:F123"/>
    <mergeCell ref="G121:H121"/>
    <mergeCell ref="M121:N121"/>
    <mergeCell ref="O121:R121"/>
    <mergeCell ref="BF118:BG118"/>
    <mergeCell ref="BH118:BI118"/>
    <mergeCell ref="BJ118:BN120"/>
    <mergeCell ref="G119:H119"/>
    <mergeCell ref="M119:N119"/>
    <mergeCell ref="O119:R119"/>
    <mergeCell ref="BF119:BG119"/>
    <mergeCell ref="BH119:BI119"/>
    <mergeCell ref="G120:H120"/>
    <mergeCell ref="I120:J120"/>
    <mergeCell ref="BJ121:BN123"/>
    <mergeCell ref="G122:H122"/>
    <mergeCell ref="M122:N122"/>
    <mergeCell ref="O122:R122"/>
    <mergeCell ref="BF122:BG122"/>
    <mergeCell ref="BH122:BI122"/>
    <mergeCell ref="G123:H123"/>
    <mergeCell ref="K120:L120"/>
    <mergeCell ref="M120:N120"/>
    <mergeCell ref="O120:R120"/>
    <mergeCell ref="BF120:BG120"/>
    <mergeCell ref="BH120:BI120"/>
    <mergeCell ref="I123:J123"/>
    <mergeCell ref="K123:L123"/>
    <mergeCell ref="M123:N123"/>
    <mergeCell ref="O123:R123"/>
    <mergeCell ref="BF123:BG123"/>
    <mergeCell ref="BH123:BI123"/>
    <mergeCell ref="S121:U123"/>
    <mergeCell ref="BF121:BG121"/>
    <mergeCell ref="BH121:BI121"/>
    <mergeCell ref="C124:C126"/>
    <mergeCell ref="D124:F126"/>
    <mergeCell ref="G124:H124"/>
    <mergeCell ref="M124:N124"/>
    <mergeCell ref="O124:R124"/>
    <mergeCell ref="S124:U126"/>
    <mergeCell ref="K126:L126"/>
    <mergeCell ref="M126:N126"/>
    <mergeCell ref="O126:R126"/>
    <mergeCell ref="BF124:BG124"/>
    <mergeCell ref="BH124:BI124"/>
    <mergeCell ref="BJ124:BN126"/>
    <mergeCell ref="G125:H125"/>
    <mergeCell ref="M125:N125"/>
    <mergeCell ref="O125:R125"/>
    <mergeCell ref="BF125:BG125"/>
    <mergeCell ref="BH125:BI125"/>
    <mergeCell ref="G126:H126"/>
    <mergeCell ref="I126:J126"/>
    <mergeCell ref="BF126:BG126"/>
    <mergeCell ref="BH126:BI126"/>
    <mergeCell ref="O130:P131"/>
    <mergeCell ref="Q130:T130"/>
    <mergeCell ref="V130:Y130"/>
    <mergeCell ref="AE130:AF131"/>
    <mergeCell ref="AG130:AJ130"/>
    <mergeCell ref="AL130:AO130"/>
    <mergeCell ref="AL131:AM131"/>
    <mergeCell ref="AN131:AO131"/>
    <mergeCell ref="BE131:BH131"/>
    <mergeCell ref="AG131:AH131"/>
    <mergeCell ref="AI131:AJ131"/>
    <mergeCell ref="Q131:R131"/>
    <mergeCell ref="S131:T131"/>
    <mergeCell ref="V131:W131"/>
    <mergeCell ref="X131:Y131"/>
    <mergeCell ref="AQ133:AR133"/>
    <mergeCell ref="AU132:AX132"/>
    <mergeCell ref="AZ132:BC132"/>
    <mergeCell ref="AL132:AM132"/>
    <mergeCell ref="AN132:AO132"/>
    <mergeCell ref="AQ132:AR132"/>
    <mergeCell ref="X133:Y133"/>
    <mergeCell ref="AA133:AB133"/>
    <mergeCell ref="AE132:AF132"/>
    <mergeCell ref="AG132:AH132"/>
    <mergeCell ref="AI132:AJ132"/>
    <mergeCell ref="AE133:AF133"/>
    <mergeCell ref="AG133:AH133"/>
    <mergeCell ref="AI133:AJ133"/>
    <mergeCell ref="AN133:AO133"/>
    <mergeCell ref="BE132:BH132"/>
    <mergeCell ref="O132:P132"/>
    <mergeCell ref="Q132:R132"/>
    <mergeCell ref="AE134:AF134"/>
    <mergeCell ref="AG134:AH134"/>
    <mergeCell ref="AI134:AJ134"/>
    <mergeCell ref="AL134:AM134"/>
    <mergeCell ref="AN134:AO134"/>
    <mergeCell ref="AQ134:AR134"/>
    <mergeCell ref="O134:P134"/>
    <mergeCell ref="Q134:R134"/>
    <mergeCell ref="S134:T134"/>
    <mergeCell ref="V134:W134"/>
    <mergeCell ref="X134:Y134"/>
    <mergeCell ref="AA134:AB134"/>
    <mergeCell ref="O133:P133"/>
    <mergeCell ref="Q133:R133"/>
    <mergeCell ref="S133:T133"/>
    <mergeCell ref="V133:W133"/>
    <mergeCell ref="S132:T132"/>
    <mergeCell ref="V132:W132"/>
    <mergeCell ref="X132:Y132"/>
    <mergeCell ref="AA132:AB132"/>
    <mergeCell ref="AL133:AM133"/>
    <mergeCell ref="AL135:AM135"/>
    <mergeCell ref="AN135:AO135"/>
    <mergeCell ref="AQ135:AR135"/>
    <mergeCell ref="O135:P135"/>
    <mergeCell ref="Q135:R135"/>
    <mergeCell ref="S135:T135"/>
    <mergeCell ref="V135:W135"/>
    <mergeCell ref="X135:Y135"/>
    <mergeCell ref="AA135:AB135"/>
    <mergeCell ref="O136:P136"/>
    <mergeCell ref="Q136:R136"/>
    <mergeCell ref="S136:T136"/>
    <mergeCell ref="V136:W136"/>
    <mergeCell ref="X136:Y136"/>
    <mergeCell ref="AA136:AB136"/>
    <mergeCell ref="AE135:AF135"/>
    <mergeCell ref="AG135:AH135"/>
    <mergeCell ref="AI135:AJ135"/>
    <mergeCell ref="AU136:AV136"/>
    <mergeCell ref="AW136:AZ136"/>
    <mergeCell ref="AU137:AV137"/>
    <mergeCell ref="AW137:AZ137"/>
    <mergeCell ref="AU138:AV138"/>
    <mergeCell ref="AW138:AZ138"/>
    <mergeCell ref="AE136:AF136"/>
    <mergeCell ref="AG136:AH136"/>
    <mergeCell ref="AI136:AJ136"/>
    <mergeCell ref="AL136:AM136"/>
    <mergeCell ref="AN136:AO136"/>
    <mergeCell ref="AQ136:AR136"/>
    <mergeCell ref="AU139:AV139"/>
    <mergeCell ref="AW139:AZ139"/>
    <mergeCell ref="AU140:AV140"/>
    <mergeCell ref="AW140:AZ140"/>
    <mergeCell ref="O141:R141"/>
    <mergeCell ref="T141:W141"/>
    <mergeCell ref="Y141:AB141"/>
    <mergeCell ref="AE141:AH141"/>
    <mergeCell ref="AJ141:AM141"/>
    <mergeCell ref="AO141:AR141"/>
    <mergeCell ref="Y144:AB144"/>
    <mergeCell ref="AO144:AR144"/>
    <mergeCell ref="Y145:AB145"/>
    <mergeCell ref="AO145:AR145"/>
    <mergeCell ref="O146:R146"/>
    <mergeCell ref="T146:W146"/>
    <mergeCell ref="Y146:AB146"/>
    <mergeCell ref="AE146:AH146"/>
    <mergeCell ref="AJ146:AM146"/>
    <mergeCell ref="AO146:AR146"/>
  </mergeCells>
  <phoneticPr fontId="2"/>
  <conditionalFormatting sqref="AA21:BE21 AA24:BE24 AA27:BE27 AA30:BE30 AA33:BE33 AA36:BE36 AA39:BE39 AA42:BE42 AA45:BE45 AA48:BE48 AA51:AV51 AA117:BE117 AA120:BE120 AA123:BE123 AA114:BE114 AA126:BE128 AD131 AA131:AB131 AA137:AD138 AS136:BE138 AS133:BE134 AA129:AD129 AS129:AT129 AV129:BE129 AS131:AT132 AX51:BE51">
    <cfRule type="expression" dxfId="227" priority="37">
      <formula>OR(#REF!=$B20,#REF!=$B20)</formula>
    </cfRule>
  </conditionalFormatting>
  <conditionalFormatting sqref="AS140:BE140">
    <cfRule type="expression" dxfId="226" priority="38">
      <formula>OR(#REF!=$B127,#REF!=$B127)</formula>
    </cfRule>
  </conditionalFormatting>
  <conditionalFormatting sqref="AS135:BE135">
    <cfRule type="expression" dxfId="225" priority="39">
      <formula>OR(#REF!=$B127,#REF!=$B127)</formula>
    </cfRule>
  </conditionalFormatting>
  <conditionalFormatting sqref="AD130 AA130:AB130 AA139:AD139 AS139:BE139 AS130:BE130">
    <cfRule type="expression" dxfId="224" priority="40">
      <formula>OR(#REF!=$B128,#REF!=$B128)</formula>
    </cfRule>
  </conditionalFormatting>
  <conditionalFormatting sqref="AQ131:AR131 AQ137:AR138 AQ129:AR129">
    <cfRule type="expression" dxfId="223" priority="33">
      <formula>OR(#REF!=$B128,#REF!=$B128)</formula>
    </cfRule>
  </conditionalFormatting>
  <conditionalFormatting sqref="AQ130:AR130 AQ139:AR139">
    <cfRule type="expression" dxfId="222" priority="36">
      <formula>OR(#REF!=$B128,#REF!=$B128)</formula>
    </cfRule>
  </conditionalFormatting>
  <conditionalFormatting sqref="AA111:BE111">
    <cfRule type="expression" dxfId="221" priority="32">
      <formula>OR(#REF!=$B110,#REF!=$B110)</formula>
    </cfRule>
  </conditionalFormatting>
  <conditionalFormatting sqref="AA108:BE108">
    <cfRule type="expression" dxfId="220" priority="31">
      <formula>OR(#REF!=$B107,#REF!=$B107)</formula>
    </cfRule>
  </conditionalFormatting>
  <conditionalFormatting sqref="AA105:BE105">
    <cfRule type="expression" dxfId="219" priority="30">
      <formula>OR(#REF!=$B104,#REF!=$B104)</formula>
    </cfRule>
  </conditionalFormatting>
  <conditionalFormatting sqref="AA102:BE102">
    <cfRule type="expression" dxfId="218" priority="29">
      <formula>OR(#REF!=$B101,#REF!=$B101)</formula>
    </cfRule>
  </conditionalFormatting>
  <conditionalFormatting sqref="AA99:BE99">
    <cfRule type="expression" dxfId="217" priority="28">
      <formula>OR(#REF!=$B98,#REF!=$B98)</formula>
    </cfRule>
  </conditionalFormatting>
  <conditionalFormatting sqref="AA96:BE96">
    <cfRule type="expression" dxfId="216" priority="27">
      <formula>OR(#REF!=$B95,#REF!=$B95)</formula>
    </cfRule>
  </conditionalFormatting>
  <conditionalFormatting sqref="AA93:BE93">
    <cfRule type="expression" dxfId="215" priority="26">
      <formula>OR(#REF!=$B92,#REF!=$B92)</formula>
    </cfRule>
  </conditionalFormatting>
  <conditionalFormatting sqref="AA90:BE90">
    <cfRule type="expression" dxfId="214" priority="25">
      <formula>OR(#REF!=$B89,#REF!=$B89)</formula>
    </cfRule>
  </conditionalFormatting>
  <conditionalFormatting sqref="AA87:BE87">
    <cfRule type="expression" dxfId="213" priority="24">
      <formula>OR(#REF!=$B86,#REF!=$B86)</formula>
    </cfRule>
  </conditionalFormatting>
  <conditionalFormatting sqref="AA84:BE84">
    <cfRule type="expression" dxfId="212" priority="23">
      <formula>OR(#REF!=$B83,#REF!=$B83)</formula>
    </cfRule>
  </conditionalFormatting>
  <conditionalFormatting sqref="AA81:BE81">
    <cfRule type="expression" dxfId="211" priority="22">
      <formula>OR(#REF!=$B80,#REF!=$B80)</formula>
    </cfRule>
  </conditionalFormatting>
  <conditionalFormatting sqref="AA78:BE78">
    <cfRule type="expression" dxfId="210" priority="21">
      <formula>OR(#REF!=$B77,#REF!=$B77)</formula>
    </cfRule>
  </conditionalFormatting>
  <conditionalFormatting sqref="AA75:BE75">
    <cfRule type="expression" dxfId="209" priority="20">
      <formula>OR(#REF!=$B74,#REF!=$B74)</formula>
    </cfRule>
  </conditionalFormatting>
  <conditionalFormatting sqref="AA72:BE72">
    <cfRule type="expression" dxfId="208" priority="19">
      <formula>OR(#REF!=$B71,#REF!=$B71)</formula>
    </cfRule>
  </conditionalFormatting>
  <conditionalFormatting sqref="AA69:BE69">
    <cfRule type="expression" dxfId="207" priority="18">
      <formula>OR(#REF!=$B68,#REF!=$B68)</formula>
    </cfRule>
  </conditionalFormatting>
  <conditionalFormatting sqref="AA66:BE66">
    <cfRule type="expression" dxfId="206" priority="17">
      <formula>OR(#REF!=$B65,#REF!=$B65)</formula>
    </cfRule>
  </conditionalFormatting>
  <conditionalFormatting sqref="AA63:BE63">
    <cfRule type="expression" dxfId="205" priority="16">
      <formula>OR(#REF!=$B62,#REF!=$B62)</formula>
    </cfRule>
  </conditionalFormatting>
  <conditionalFormatting sqref="AA60:BE60">
    <cfRule type="expression" dxfId="204" priority="15">
      <formula>OR(#REF!=$B59,#REF!=$B59)</formula>
    </cfRule>
  </conditionalFormatting>
  <conditionalFormatting sqref="AA57:BE57">
    <cfRule type="expression" dxfId="203" priority="14">
      <formula>OR(#REF!=$B56,#REF!=$B56)</formula>
    </cfRule>
  </conditionalFormatting>
  <conditionalFormatting sqref="AA54:BE54">
    <cfRule type="expression" dxfId="202" priority="13">
      <formula>OR(#REF!=$B53,#REF!=$B53)</formula>
    </cfRule>
  </conditionalFormatting>
  <conditionalFormatting sqref="AW51">
    <cfRule type="expression" dxfId="201" priority="11">
      <formula>OR(#REF!=$B50,#REF!=$B50)</formula>
    </cfRule>
  </conditionalFormatting>
  <conditionalFormatting sqref="AA140:AD140">
    <cfRule type="expression" dxfId="200" priority="8">
      <formula>OR(#REF!=$B127,#REF!=$B127)</formula>
    </cfRule>
  </conditionalFormatting>
  <conditionalFormatting sqref="AQ140:AR140">
    <cfRule type="expression" dxfId="199" priority="7">
      <formula>OR(#REF!=$B127,#REF!=$B127)</formula>
    </cfRule>
  </conditionalFormatting>
  <conditionalFormatting sqref="AD132:AD134 AD136 AA136 AA133:AA134">
    <cfRule type="expression" dxfId="198" priority="5">
      <formula>OR(#REF!=$B131,#REF!=$B131)</formula>
    </cfRule>
  </conditionalFormatting>
  <conditionalFormatting sqref="AD135 AA135">
    <cfRule type="expression" dxfId="197" priority="6">
      <formula>OR(#REF!=$B127,#REF!=$B127)</formula>
    </cfRule>
  </conditionalFormatting>
  <conditionalFormatting sqref="AQ136 AQ133:AQ134">
    <cfRule type="expression" dxfId="196" priority="3">
      <formula>OR(#REF!=$B132,#REF!=$B132)</formula>
    </cfRule>
  </conditionalFormatting>
  <conditionalFormatting sqref="AQ135">
    <cfRule type="expression" dxfId="195" priority="4">
      <formula>OR(#REF!=$B127,#REF!=$B127)</formula>
    </cfRule>
  </conditionalFormatting>
  <conditionalFormatting sqref="AA132">
    <cfRule type="expression" dxfId="194" priority="2">
      <formula>OR(#REF!=$B131,#REF!=$B131)</formula>
    </cfRule>
  </conditionalFormatting>
  <conditionalFormatting sqref="AQ132">
    <cfRule type="expression" dxfId="193" priority="1">
      <formula>OR(#REF!=$B131,#REF!=$B131)</formula>
    </cfRule>
  </conditionalFormatting>
  <dataValidations count="7">
    <dataValidation type="list" errorStyle="warning" allowBlank="1" showInputMessage="1" showErrorMessage="1" error="リストにない場合のみ、入力してください。" sqref="O20:R20 O23:R23 O26:R26 O29:R29 O32:R32 O35:R35 O38:R38 O41:R41 O44:R44 O47:R47 O50:R50 O53:R53 O56:R56 O59:R59 O62:R62 O65:R65 O68:R68 O71:R71 O74:R74 O125:R125 O77:R77 O80:R80 O83:R83 O89:R89 O86:R86 O92:R92 O95:R95 O98:R98 O104:R104 O107:R107 O110:R110 O113:R113 O116:R116 O119:R119 O122:R122 O101:R101">
      <formula1>INDIRECT(G20)</formula1>
    </dataValidation>
    <dataValidation type="list" allowBlank="1" showInputMessage="1" showErrorMessage="1" sqref="M20 M23 M26 M29 M32 M35 M38 M41 M44 M50 M122 M119 M47 M116 M113 M125 M110 M107 M104 M101 M98 M95 M92 M89 M86 M83 M80 M77 M74 M71 M68 M65 M62 M59 M56 M53">
      <formula1>"A, B, C, D"</formula1>
    </dataValidation>
    <dataValidation type="list" allowBlank="1" showInputMessage="1" showErrorMessage="1" sqref="G20 G125 G23 G26 G29 G32 G35 G38 G41 G44 G47 G122 G50 G119 G116 G113 G110 G107 G104 G98 G95 G92 G89 G86 G83 G80 G77 G74 G53 G71 G68 G65 G62 G59 G56 G101">
      <formula1>職種</formula1>
    </dataValidation>
    <dataValidation type="list" allowBlank="1" showInputMessage="1" showErrorMessage="1" sqref="AJ3">
      <formula1>#REF!</formula1>
    </dataValidation>
    <dataValidation type="decimal" allowBlank="1" showInputMessage="1" showErrorMessage="1" error="入力可能範囲　32～40" sqref="BE5:BF5">
      <formula1>32</formula1>
      <formula2>40</formula2>
    </dataValidation>
    <dataValidation type="list" allowBlank="1" showInputMessage="1" showErrorMessage="1" sqref="BI3:BL3">
      <formula1>"計画,実績"</formula1>
    </dataValidation>
    <dataValidation type="list" allowBlank="1" showInputMessage="1" sqref="C19:C140">
      <formula1>"◎,○"</formula1>
    </dataValidation>
  </dataValidations>
  <printOptions horizontalCentered="1"/>
  <pageMargins left="0.15748031496062992" right="0.15748031496062992" top="0.39370078740157483" bottom="0.35433070866141736" header="0.15748031496062992" footer="0.15748031496062992"/>
  <pageSetup paperSize="9" scale="37" fitToHeight="0" orientation="landscape" r:id="rId1"/>
  <ignoredErrors>
    <ignoredError sqref="Q11 U1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行の削除">
                <anchor moveWithCells="1" sizeWithCells="1">
                  <from>
                    <xdr:col>30</xdr:col>
                    <xdr:colOff>95250</xdr:colOff>
                    <xdr:row>8</xdr:row>
                    <xdr:rowOff>76200</xdr:rowOff>
                  </from>
                  <to>
                    <xdr:col>33</xdr:col>
                    <xdr:colOff>390525</xdr:colOff>
                    <xdr:row>11</xdr:row>
                    <xdr:rowOff>238125</xdr:rowOff>
                  </to>
                </anchor>
              </controlPr>
            </control>
          </mc:Choice>
        </mc:AlternateContent>
        <mc:AlternateContent xmlns:mc="http://schemas.openxmlformats.org/markup-compatibility/2006">
          <mc:Choice Requires="x14">
            <control shapeId="19458" r:id="rId5" name="Button 2">
              <controlPr defaultSize="0" print="0" autoFill="0" autoPict="0" macro="[0]!行の追加">
                <anchor moveWithCells="1" sizeWithCells="1">
                  <from>
                    <xdr:col>26</xdr:col>
                    <xdr:colOff>28575</xdr:colOff>
                    <xdr:row>8</xdr:row>
                    <xdr:rowOff>95250</xdr:rowOff>
                  </from>
                  <to>
                    <xdr:col>29</xdr:col>
                    <xdr:colOff>314325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'（ユニット型）シフト記号表'!$C$5:$C$46</xm:f>
          </x14:formula1>
          <xm:sqref>AA76:BE76 AA124:BE124 AA22:BE22 AA97:BE97 AA88:BE88 AA31:BE31 AA34:BE34 AA25:BE25 AA55:BE55 AA73:BE73 AA79:BE79 AA112:BE112 AA115:BE115 AA118:BE118 AA19:BE19 AA109:BE109 AA106:BE106 AA103:BE103 AA40:BE40 AA61:BE61 AA82:BE82 AA70:BE70 AA100:BE100 AA28:BE28 AA46:BE46 AA64:BE64 AA85:BE85 AA37:BE37 AA91:BE91 AA49:BE49 AA121:BE121 AA43:BE43 AA67:BE67 AA58:BE58 AA94:BE94 AA52:BE52</xm:sqref>
        </x14:dataValidation>
        <x14:dataValidation type="list" errorStyle="information" allowBlank="1" showInputMessage="1" showError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7" tint="0.79998168889431442"/>
    <pageSetUpPr fitToPage="1"/>
  </sheetPr>
  <dimension ref="B1:AA47"/>
  <sheetViews>
    <sheetView workbookViewId="0">
      <selection activeCell="B11" sqref="B11"/>
    </sheetView>
  </sheetViews>
  <sheetFormatPr defaultRowHeight="18.75" x14ac:dyDescent="0.4"/>
  <cols>
    <col min="1" max="1" width="1.625" style="114" customWidth="1"/>
    <col min="2" max="2" width="15.125" style="113" bestFit="1" customWidth="1"/>
    <col min="3" max="3" width="10.625" style="113" customWidth="1"/>
    <col min="4" max="4" width="3.375" style="113" bestFit="1" customWidth="1"/>
    <col min="5" max="5" width="15.625" style="114" customWidth="1"/>
    <col min="6" max="6" width="3.375" style="114" bestFit="1" customWidth="1"/>
    <col min="7" max="7" width="15.625" style="114" customWidth="1"/>
    <col min="8" max="8" width="3.375" style="114" bestFit="1" customWidth="1"/>
    <col min="9" max="9" width="15.625" style="113" customWidth="1"/>
    <col min="10" max="10" width="3.375" style="114" bestFit="1" customWidth="1"/>
    <col min="11" max="11" width="15.625" style="114" customWidth="1"/>
    <col min="12" max="12" width="5" style="114" customWidth="1"/>
    <col min="13" max="13" width="15.625" style="114" customWidth="1"/>
    <col min="14" max="14" width="3.375" style="114" customWidth="1"/>
    <col min="15" max="15" width="15.625" style="114" customWidth="1"/>
    <col min="16" max="16" width="3.375" style="114" customWidth="1"/>
    <col min="17" max="17" width="15.625" style="114" customWidth="1"/>
    <col min="18" max="18" width="3.375" style="114" customWidth="1"/>
    <col min="19" max="19" width="15.625" style="114" customWidth="1"/>
    <col min="20" max="20" width="3.375" style="114" customWidth="1"/>
    <col min="21" max="21" width="15.625" style="114" customWidth="1"/>
    <col min="22" max="22" width="3.375" style="114" customWidth="1"/>
    <col min="23" max="23" width="15.625" style="114" customWidth="1"/>
    <col min="24" max="24" width="3.375" style="114" customWidth="1"/>
    <col min="25" max="25" width="15.625" style="114" customWidth="1"/>
    <col min="26" max="16384" width="9" style="114"/>
  </cols>
  <sheetData>
    <row r="1" spans="2:25" x14ac:dyDescent="0.4">
      <c r="B1" s="112" t="s">
        <v>34</v>
      </c>
    </row>
    <row r="2" spans="2:25" x14ac:dyDescent="0.4">
      <c r="B2" s="115" t="s">
        <v>35</v>
      </c>
      <c r="E2" s="177" t="s">
        <v>274</v>
      </c>
      <c r="F2" s="49"/>
      <c r="G2" s="49"/>
      <c r="H2" s="49"/>
      <c r="I2" s="178" t="s">
        <v>275</v>
      </c>
      <c r="J2" s="49"/>
      <c r="K2" s="49"/>
    </row>
    <row r="3" spans="2:25" x14ac:dyDescent="0.4">
      <c r="B3" s="115"/>
      <c r="E3" s="409" t="s">
        <v>36</v>
      </c>
      <c r="F3" s="409"/>
      <c r="G3" s="409"/>
      <c r="H3" s="409"/>
      <c r="I3" s="409"/>
      <c r="J3" s="409"/>
      <c r="K3" s="409"/>
      <c r="M3" s="409" t="s">
        <v>132</v>
      </c>
      <c r="N3" s="409"/>
      <c r="O3" s="409"/>
      <c r="Q3" s="409" t="s">
        <v>133</v>
      </c>
      <c r="R3" s="409"/>
      <c r="S3" s="409"/>
      <c r="T3" s="409"/>
      <c r="U3" s="409"/>
      <c r="V3" s="409"/>
      <c r="W3" s="409"/>
      <c r="Y3" s="116" t="s">
        <v>130</v>
      </c>
    </row>
    <row r="4" spans="2:25" x14ac:dyDescent="0.4">
      <c r="B4" s="113" t="s">
        <v>37</v>
      </c>
      <c r="C4" s="113" t="s">
        <v>4</v>
      </c>
      <c r="E4" s="113" t="s">
        <v>38</v>
      </c>
      <c r="F4" s="113"/>
      <c r="G4" s="113" t="s">
        <v>39</v>
      </c>
      <c r="I4" s="113" t="s">
        <v>40</v>
      </c>
      <c r="K4" s="113" t="s">
        <v>36</v>
      </c>
      <c r="M4" s="113" t="s">
        <v>41</v>
      </c>
      <c r="O4" s="113" t="s">
        <v>42</v>
      </c>
      <c r="Q4" s="113" t="s">
        <v>41</v>
      </c>
      <c r="S4" s="113" t="s">
        <v>42</v>
      </c>
      <c r="U4" s="113" t="s">
        <v>40</v>
      </c>
      <c r="W4" s="113" t="s">
        <v>36</v>
      </c>
      <c r="Y4" s="117" t="s">
        <v>86</v>
      </c>
    </row>
    <row r="5" spans="2:25" x14ac:dyDescent="0.4">
      <c r="B5" s="50" t="s">
        <v>43</v>
      </c>
      <c r="C5" s="222" t="s">
        <v>44</v>
      </c>
      <c r="D5" s="50" t="s">
        <v>16</v>
      </c>
      <c r="E5" s="223" t="s">
        <v>45</v>
      </c>
      <c r="F5" s="50" t="s">
        <v>17</v>
      </c>
      <c r="G5" s="223" t="s">
        <v>45</v>
      </c>
      <c r="H5" s="231" t="s">
        <v>46</v>
      </c>
      <c r="I5" s="223" t="s">
        <v>45</v>
      </c>
      <c r="J5" s="232" t="s">
        <v>2</v>
      </c>
      <c r="K5" s="198" t="s">
        <v>45</v>
      </c>
      <c r="M5" s="217" t="s">
        <v>45</v>
      </c>
      <c r="N5" s="113" t="s">
        <v>17</v>
      </c>
      <c r="O5" s="217" t="s">
        <v>45</v>
      </c>
      <c r="Q5" s="198" t="s">
        <v>45</v>
      </c>
      <c r="R5" s="113" t="s">
        <v>17</v>
      </c>
      <c r="S5" s="198" t="s">
        <v>45</v>
      </c>
      <c r="T5" s="118" t="s">
        <v>46</v>
      </c>
      <c r="U5" s="223" t="s">
        <v>45</v>
      </c>
      <c r="V5" s="114" t="s">
        <v>2</v>
      </c>
      <c r="W5" s="218" t="s">
        <v>45</v>
      </c>
      <c r="Y5" s="218" t="s">
        <v>45</v>
      </c>
    </row>
    <row r="6" spans="2:25" x14ac:dyDescent="0.4">
      <c r="B6" s="50" t="s">
        <v>47</v>
      </c>
      <c r="C6" s="222" t="s">
        <v>48</v>
      </c>
      <c r="D6" s="50" t="s">
        <v>16</v>
      </c>
      <c r="E6" s="223" t="s">
        <v>45</v>
      </c>
      <c r="F6" s="50" t="s">
        <v>17</v>
      </c>
      <c r="G6" s="223" t="s">
        <v>45</v>
      </c>
      <c r="H6" s="231" t="s">
        <v>46</v>
      </c>
      <c r="I6" s="223" t="s">
        <v>45</v>
      </c>
      <c r="J6" s="232" t="s">
        <v>2</v>
      </c>
      <c r="K6" s="198" t="s">
        <v>45</v>
      </c>
      <c r="M6" s="217" t="s">
        <v>45</v>
      </c>
      <c r="N6" s="113" t="s">
        <v>17</v>
      </c>
      <c r="O6" s="217" t="s">
        <v>45</v>
      </c>
      <c r="Q6" s="198" t="s">
        <v>45</v>
      </c>
      <c r="R6" s="113" t="s">
        <v>17</v>
      </c>
      <c r="S6" s="198" t="s">
        <v>45</v>
      </c>
      <c r="T6" s="118" t="s">
        <v>46</v>
      </c>
      <c r="U6" s="223" t="s">
        <v>45</v>
      </c>
      <c r="V6" s="114" t="s">
        <v>2</v>
      </c>
      <c r="W6" s="218" t="s">
        <v>45</v>
      </c>
      <c r="Y6" s="218" t="s">
        <v>45</v>
      </c>
    </row>
    <row r="7" spans="2:25" x14ac:dyDescent="0.4">
      <c r="B7" s="50" t="s">
        <v>49</v>
      </c>
      <c r="C7" s="222" t="s">
        <v>50</v>
      </c>
      <c r="D7" s="50" t="s">
        <v>16</v>
      </c>
      <c r="E7" s="223" t="s">
        <v>45</v>
      </c>
      <c r="F7" s="50" t="s">
        <v>17</v>
      </c>
      <c r="G7" s="223" t="s">
        <v>45</v>
      </c>
      <c r="H7" s="231" t="s">
        <v>46</v>
      </c>
      <c r="I7" s="223" t="s">
        <v>45</v>
      </c>
      <c r="J7" s="232" t="s">
        <v>2</v>
      </c>
      <c r="K7" s="198" t="s">
        <v>45</v>
      </c>
      <c r="M7" s="217" t="s">
        <v>45</v>
      </c>
      <c r="N7" s="113" t="s">
        <v>17</v>
      </c>
      <c r="O7" s="217" t="s">
        <v>45</v>
      </c>
      <c r="Q7" s="198" t="s">
        <v>45</v>
      </c>
      <c r="R7" s="113" t="s">
        <v>17</v>
      </c>
      <c r="S7" s="198" t="s">
        <v>45</v>
      </c>
      <c r="T7" s="118" t="s">
        <v>46</v>
      </c>
      <c r="U7" s="223" t="s">
        <v>45</v>
      </c>
      <c r="V7" s="114" t="s">
        <v>2</v>
      </c>
      <c r="W7" s="218" t="s">
        <v>45</v>
      </c>
      <c r="Y7" s="218" t="s">
        <v>45</v>
      </c>
    </row>
    <row r="8" spans="2:25" x14ac:dyDescent="0.4">
      <c r="B8" s="50"/>
      <c r="C8" s="222" t="s">
        <v>51</v>
      </c>
      <c r="D8" s="50" t="s">
        <v>16</v>
      </c>
      <c r="E8" s="223">
        <v>0.29166666666666669</v>
      </c>
      <c r="F8" s="50" t="s">
        <v>17</v>
      </c>
      <c r="G8" s="223">
        <v>0.66666666666666663</v>
      </c>
      <c r="H8" s="231" t="s">
        <v>46</v>
      </c>
      <c r="I8" s="223">
        <v>4.1666666666666664E-2</v>
      </c>
      <c r="J8" s="232" t="s">
        <v>2</v>
      </c>
      <c r="K8" s="218">
        <f>IF(OR(E8="",G8=""),"",(G8+IF(E8&gt;G8,1,0)-E8-I8)*24)</f>
        <v>7.9999999999999982</v>
      </c>
      <c r="M8" s="217">
        <f>'（ユニット型）介護老人福祉施設'!$Q$11</f>
        <v>0.375</v>
      </c>
      <c r="N8" s="113" t="s">
        <v>17</v>
      </c>
      <c r="O8" s="217">
        <f>'（ユニット型）介護老人福祉施設'!$U$11</f>
        <v>0.70833333333333337</v>
      </c>
      <c r="Q8" s="219">
        <f t="shared" ref="Q8:Q21" si="0">IF(E8="","",IF(E8&lt;M8,M8,IF(E8&gt;=O8,"",E8)))</f>
        <v>0.375</v>
      </c>
      <c r="R8" s="113" t="s">
        <v>17</v>
      </c>
      <c r="S8" s="219">
        <f t="shared" ref="S8:S21" si="1">IF(G8="","",IF(G8&gt;E8,IF(G8&lt;O8,G8,O8),O8))</f>
        <v>0.66666666666666663</v>
      </c>
      <c r="T8" s="118" t="s">
        <v>46</v>
      </c>
      <c r="U8" s="223">
        <v>4.1666666666666664E-2</v>
      </c>
      <c r="V8" s="114" t="s">
        <v>2</v>
      </c>
      <c r="W8" s="218">
        <f>IF(Q8="","",IF((S8+IF(Q8&gt;S8,1,0)-Q8-U8)*24=0,"",(S8+IF(Q8&gt;S8,1,0)-Q8-U8)*24))</f>
        <v>5.9999999999999991</v>
      </c>
      <c r="Y8" s="218">
        <f>IF(W8="",K8,IF(OR(K8-W8=0,K8-W8&lt;0),"-",K8-W8))</f>
        <v>1.9999999999999991</v>
      </c>
    </row>
    <row r="9" spans="2:25" x14ac:dyDescent="0.4">
      <c r="B9" s="50"/>
      <c r="C9" s="222" t="s">
        <v>52</v>
      </c>
      <c r="D9" s="50" t="s">
        <v>16</v>
      </c>
      <c r="E9" s="223">
        <v>0.375</v>
      </c>
      <c r="F9" s="50" t="s">
        <v>17</v>
      </c>
      <c r="G9" s="223">
        <v>0.75</v>
      </c>
      <c r="H9" s="231" t="s">
        <v>46</v>
      </c>
      <c r="I9" s="223">
        <v>4.1666666666666664E-2</v>
      </c>
      <c r="J9" s="232" t="s">
        <v>2</v>
      </c>
      <c r="K9" s="218">
        <f t="shared" ref="K9:K21" si="2">IF(OR(E9="",G9=""),"",(G9+IF(E9&gt;G9,1,0)-E9-I9)*24)</f>
        <v>8</v>
      </c>
      <c r="M9" s="217">
        <f>'（ユニット型）介護老人福祉施設'!$Q$11</f>
        <v>0.375</v>
      </c>
      <c r="N9" s="113" t="s">
        <v>17</v>
      </c>
      <c r="O9" s="217">
        <f>'（ユニット型）介護老人福祉施設'!$U$11</f>
        <v>0.70833333333333337</v>
      </c>
      <c r="Q9" s="219">
        <f t="shared" si="0"/>
        <v>0.375</v>
      </c>
      <c r="R9" s="113" t="s">
        <v>17</v>
      </c>
      <c r="S9" s="219">
        <f t="shared" si="1"/>
        <v>0.70833333333333337</v>
      </c>
      <c r="T9" s="118" t="s">
        <v>46</v>
      </c>
      <c r="U9" s="223">
        <v>4.1666666666666664E-2</v>
      </c>
      <c r="V9" s="114" t="s">
        <v>2</v>
      </c>
      <c r="W9" s="218">
        <f t="shared" ref="W9:W21" si="3">IF(Q9="","",IF((S9+IF(Q9&gt;S9,1,0)-Q9-U9)*24=0,"",(S9+IF(Q9&gt;S9,1,0)-Q9-U9)*24))</f>
        <v>7</v>
      </c>
      <c r="Y9" s="218">
        <f t="shared" ref="Y9:Y21" si="4">IF(W9="",K9,IF(OR(K9-W9=0,K9-W9&lt;0),"-",K9-W9))</f>
        <v>1</v>
      </c>
    </row>
    <row r="10" spans="2:25" x14ac:dyDescent="0.4">
      <c r="B10" s="50"/>
      <c r="C10" s="222" t="s">
        <v>53</v>
      </c>
      <c r="D10" s="50" t="s">
        <v>16</v>
      </c>
      <c r="E10" s="223">
        <v>0.41666666666666669</v>
      </c>
      <c r="F10" s="50" t="s">
        <v>17</v>
      </c>
      <c r="G10" s="223">
        <v>0.79166666666666663</v>
      </c>
      <c r="H10" s="231" t="s">
        <v>46</v>
      </c>
      <c r="I10" s="223">
        <v>4.1666666666666699E-2</v>
      </c>
      <c r="J10" s="232" t="s">
        <v>2</v>
      </c>
      <c r="K10" s="218">
        <f t="shared" si="2"/>
        <v>7.9999999999999982</v>
      </c>
      <c r="M10" s="217">
        <f>'（ユニット型）介護老人福祉施設'!$Q$11</f>
        <v>0.375</v>
      </c>
      <c r="N10" s="113" t="s">
        <v>17</v>
      </c>
      <c r="O10" s="217">
        <f>'（ユニット型）介護老人福祉施設'!$U$11</f>
        <v>0.70833333333333337</v>
      </c>
      <c r="Q10" s="219">
        <f t="shared" si="0"/>
        <v>0.41666666666666669</v>
      </c>
      <c r="R10" s="113" t="s">
        <v>17</v>
      </c>
      <c r="S10" s="219">
        <f t="shared" si="1"/>
        <v>0.70833333333333337</v>
      </c>
      <c r="T10" s="118" t="s">
        <v>46</v>
      </c>
      <c r="U10" s="223">
        <v>4.1666666666666664E-2</v>
      </c>
      <c r="V10" s="114" t="s">
        <v>2</v>
      </c>
      <c r="W10" s="218">
        <f t="shared" si="3"/>
        <v>6</v>
      </c>
      <c r="Y10" s="218">
        <f t="shared" si="4"/>
        <v>1.9999999999999982</v>
      </c>
    </row>
    <row r="11" spans="2:25" x14ac:dyDescent="0.4">
      <c r="B11" s="50"/>
      <c r="C11" s="222" t="s">
        <v>54</v>
      </c>
      <c r="D11" s="50" t="s">
        <v>16</v>
      </c>
      <c r="E11" s="223">
        <v>0.5</v>
      </c>
      <c r="F11" s="50" t="s">
        <v>17</v>
      </c>
      <c r="G11" s="223">
        <v>0.875</v>
      </c>
      <c r="H11" s="231" t="s">
        <v>46</v>
      </c>
      <c r="I11" s="223">
        <v>4.1666666666666664E-2</v>
      </c>
      <c r="J11" s="232" t="s">
        <v>2</v>
      </c>
      <c r="K11" s="218">
        <f t="shared" si="2"/>
        <v>8</v>
      </c>
      <c r="M11" s="217">
        <f>'（ユニット型）介護老人福祉施設'!$Q$11</f>
        <v>0.375</v>
      </c>
      <c r="N11" s="113" t="s">
        <v>17</v>
      </c>
      <c r="O11" s="217">
        <f>'（ユニット型）介護老人福祉施設'!$U$11</f>
        <v>0.70833333333333337</v>
      </c>
      <c r="Q11" s="219">
        <f t="shared" si="0"/>
        <v>0.5</v>
      </c>
      <c r="R11" s="113" t="s">
        <v>17</v>
      </c>
      <c r="S11" s="219">
        <f t="shared" si="1"/>
        <v>0.70833333333333337</v>
      </c>
      <c r="T11" s="118" t="s">
        <v>46</v>
      </c>
      <c r="U11" s="223">
        <v>0</v>
      </c>
      <c r="V11" s="114" t="s">
        <v>2</v>
      </c>
      <c r="W11" s="218">
        <f t="shared" si="3"/>
        <v>5.0000000000000009</v>
      </c>
      <c r="Y11" s="218">
        <f t="shared" si="4"/>
        <v>2.9999999999999991</v>
      </c>
    </row>
    <row r="12" spans="2:25" x14ac:dyDescent="0.4">
      <c r="B12" s="50"/>
      <c r="C12" s="222" t="s">
        <v>55</v>
      </c>
      <c r="D12" s="50" t="s">
        <v>16</v>
      </c>
      <c r="E12" s="223">
        <v>0.375</v>
      </c>
      <c r="F12" s="50" t="s">
        <v>17</v>
      </c>
      <c r="G12" s="223">
        <v>0.54166666666666663</v>
      </c>
      <c r="H12" s="231" t="s">
        <v>46</v>
      </c>
      <c r="I12" s="223">
        <v>0</v>
      </c>
      <c r="J12" s="232" t="s">
        <v>2</v>
      </c>
      <c r="K12" s="218">
        <f t="shared" si="2"/>
        <v>3.9999999999999991</v>
      </c>
      <c r="M12" s="217">
        <f>'（ユニット型）介護老人福祉施設'!$Q$11</f>
        <v>0.375</v>
      </c>
      <c r="N12" s="113" t="s">
        <v>17</v>
      </c>
      <c r="O12" s="217">
        <f>'（ユニット型）介護老人福祉施設'!$U$11</f>
        <v>0.70833333333333337</v>
      </c>
      <c r="Q12" s="219">
        <f t="shared" si="0"/>
        <v>0.375</v>
      </c>
      <c r="R12" s="113" t="s">
        <v>17</v>
      </c>
      <c r="S12" s="219">
        <f t="shared" si="1"/>
        <v>0.54166666666666663</v>
      </c>
      <c r="T12" s="118" t="s">
        <v>46</v>
      </c>
      <c r="U12" s="223">
        <v>0</v>
      </c>
      <c r="V12" s="114" t="s">
        <v>2</v>
      </c>
      <c r="W12" s="218">
        <f t="shared" si="3"/>
        <v>3.9999999999999991</v>
      </c>
      <c r="Y12" s="218" t="str">
        <f t="shared" si="4"/>
        <v>-</v>
      </c>
    </row>
    <row r="13" spans="2:25" x14ac:dyDescent="0.4">
      <c r="B13" s="50"/>
      <c r="C13" s="222" t="s">
        <v>56</v>
      </c>
      <c r="D13" s="50" t="s">
        <v>16</v>
      </c>
      <c r="E13" s="223">
        <v>0.54166666666666663</v>
      </c>
      <c r="F13" s="50" t="s">
        <v>17</v>
      </c>
      <c r="G13" s="223">
        <v>0.70833333333333337</v>
      </c>
      <c r="H13" s="231" t="s">
        <v>46</v>
      </c>
      <c r="I13" s="223">
        <v>0</v>
      </c>
      <c r="J13" s="232" t="s">
        <v>2</v>
      </c>
      <c r="K13" s="218">
        <f t="shared" si="2"/>
        <v>4.0000000000000018</v>
      </c>
      <c r="M13" s="217">
        <f>'（ユニット型）介護老人福祉施設'!$Q$11</f>
        <v>0.375</v>
      </c>
      <c r="N13" s="113" t="s">
        <v>17</v>
      </c>
      <c r="O13" s="217">
        <f>'（ユニット型）介護老人福祉施設'!$U$11</f>
        <v>0.70833333333333337</v>
      </c>
      <c r="Q13" s="219">
        <f t="shared" si="0"/>
        <v>0.54166666666666663</v>
      </c>
      <c r="R13" s="113" t="s">
        <v>17</v>
      </c>
      <c r="S13" s="219">
        <f t="shared" si="1"/>
        <v>0.70833333333333337</v>
      </c>
      <c r="T13" s="118" t="s">
        <v>46</v>
      </c>
      <c r="U13" s="223">
        <v>0</v>
      </c>
      <c r="V13" s="114" t="s">
        <v>2</v>
      </c>
      <c r="W13" s="218">
        <f t="shared" si="3"/>
        <v>4.0000000000000018</v>
      </c>
      <c r="Y13" s="218" t="str">
        <f t="shared" si="4"/>
        <v>-</v>
      </c>
    </row>
    <row r="14" spans="2:25" x14ac:dyDescent="0.4">
      <c r="B14" s="50"/>
      <c r="C14" s="222" t="s">
        <v>57</v>
      </c>
      <c r="D14" s="50" t="s">
        <v>16</v>
      </c>
      <c r="E14" s="223">
        <v>0.58333333333333337</v>
      </c>
      <c r="F14" s="50" t="s">
        <v>17</v>
      </c>
      <c r="G14" s="223">
        <v>0.83333333333333337</v>
      </c>
      <c r="H14" s="231" t="s">
        <v>46</v>
      </c>
      <c r="I14" s="223">
        <v>0</v>
      </c>
      <c r="J14" s="232" t="s">
        <v>2</v>
      </c>
      <c r="K14" s="218">
        <f t="shared" si="2"/>
        <v>6</v>
      </c>
      <c r="M14" s="217">
        <f>'（ユニット型）介護老人福祉施設'!$Q$11</f>
        <v>0.375</v>
      </c>
      <c r="N14" s="113" t="s">
        <v>17</v>
      </c>
      <c r="O14" s="217">
        <f>'（ユニット型）介護老人福祉施設'!$U$11</f>
        <v>0.70833333333333337</v>
      </c>
      <c r="Q14" s="219">
        <f t="shared" si="0"/>
        <v>0.58333333333333337</v>
      </c>
      <c r="R14" s="113" t="s">
        <v>17</v>
      </c>
      <c r="S14" s="219">
        <f t="shared" si="1"/>
        <v>0.70833333333333337</v>
      </c>
      <c r="T14" s="118" t="s">
        <v>46</v>
      </c>
      <c r="U14" s="223">
        <v>0</v>
      </c>
      <c r="V14" s="114" t="s">
        <v>2</v>
      </c>
      <c r="W14" s="218">
        <f t="shared" si="3"/>
        <v>3</v>
      </c>
      <c r="Y14" s="218">
        <f t="shared" si="4"/>
        <v>3</v>
      </c>
    </row>
    <row r="15" spans="2:25" x14ac:dyDescent="0.4">
      <c r="B15" s="50"/>
      <c r="C15" s="222" t="s">
        <v>58</v>
      </c>
      <c r="D15" s="50" t="s">
        <v>16</v>
      </c>
      <c r="E15" s="223">
        <v>0.66666666666666663</v>
      </c>
      <c r="F15" s="50" t="s">
        <v>17</v>
      </c>
      <c r="G15" s="223">
        <v>0.375</v>
      </c>
      <c r="H15" s="231" t="s">
        <v>46</v>
      </c>
      <c r="I15" s="223">
        <v>8.3333333333333329E-2</v>
      </c>
      <c r="J15" s="232" t="s">
        <v>2</v>
      </c>
      <c r="K15" s="218">
        <f t="shared" si="2"/>
        <v>15</v>
      </c>
      <c r="M15" s="217">
        <f>'（ユニット型）介護老人福祉施設'!$Q$11</f>
        <v>0.375</v>
      </c>
      <c r="N15" s="113" t="s">
        <v>17</v>
      </c>
      <c r="O15" s="217">
        <f>'（ユニット型）介護老人福祉施設'!$U$11</f>
        <v>0.70833333333333337</v>
      </c>
      <c r="Q15" s="219">
        <f t="shared" si="0"/>
        <v>0.66666666666666663</v>
      </c>
      <c r="R15" s="113" t="s">
        <v>17</v>
      </c>
      <c r="S15" s="219">
        <f t="shared" si="1"/>
        <v>0.70833333333333337</v>
      </c>
      <c r="T15" s="118" t="s">
        <v>46</v>
      </c>
      <c r="U15" s="223">
        <v>0</v>
      </c>
      <c r="V15" s="114" t="s">
        <v>2</v>
      </c>
      <c r="W15" s="218">
        <f t="shared" si="3"/>
        <v>1.0000000000000018</v>
      </c>
      <c r="Y15" s="218">
        <f t="shared" si="4"/>
        <v>13.999999999999998</v>
      </c>
    </row>
    <row r="16" spans="2:25" x14ac:dyDescent="0.4">
      <c r="B16" s="50"/>
      <c r="C16" s="222" t="s">
        <v>59</v>
      </c>
      <c r="D16" s="50" t="s">
        <v>16</v>
      </c>
      <c r="E16" s="223">
        <v>0.25</v>
      </c>
      <c r="F16" s="50" t="s">
        <v>17</v>
      </c>
      <c r="G16" s="223">
        <v>0.5</v>
      </c>
      <c r="H16" s="231" t="s">
        <v>46</v>
      </c>
      <c r="I16" s="223">
        <v>0</v>
      </c>
      <c r="J16" s="232" t="s">
        <v>2</v>
      </c>
      <c r="K16" s="218">
        <f t="shared" si="2"/>
        <v>6</v>
      </c>
      <c r="M16" s="217">
        <f>'（ユニット型）介護老人福祉施設'!$Q$11</f>
        <v>0.375</v>
      </c>
      <c r="N16" s="113" t="s">
        <v>17</v>
      </c>
      <c r="O16" s="217">
        <f>'（ユニット型）介護老人福祉施設'!$U$11</f>
        <v>0.70833333333333337</v>
      </c>
      <c r="Q16" s="219">
        <f t="shared" si="0"/>
        <v>0.375</v>
      </c>
      <c r="R16" s="113" t="s">
        <v>17</v>
      </c>
      <c r="S16" s="219">
        <f t="shared" si="1"/>
        <v>0.5</v>
      </c>
      <c r="T16" s="118" t="s">
        <v>46</v>
      </c>
      <c r="U16" s="223">
        <v>0</v>
      </c>
      <c r="V16" s="114" t="s">
        <v>2</v>
      </c>
      <c r="W16" s="218">
        <f t="shared" si="3"/>
        <v>3</v>
      </c>
      <c r="Y16" s="218">
        <f t="shared" si="4"/>
        <v>3</v>
      </c>
    </row>
    <row r="17" spans="2:25" x14ac:dyDescent="0.4">
      <c r="B17" s="50"/>
      <c r="C17" s="222" t="s">
        <v>60</v>
      </c>
      <c r="D17" s="50" t="s">
        <v>16</v>
      </c>
      <c r="E17" s="223"/>
      <c r="F17" s="50" t="s">
        <v>17</v>
      </c>
      <c r="G17" s="223"/>
      <c r="H17" s="231" t="s">
        <v>46</v>
      </c>
      <c r="I17" s="223">
        <v>0</v>
      </c>
      <c r="J17" s="232" t="s">
        <v>2</v>
      </c>
      <c r="K17" s="218" t="str">
        <f t="shared" si="2"/>
        <v/>
      </c>
      <c r="M17" s="217">
        <f>'（ユニット型）介護老人福祉施設'!$Q$11</f>
        <v>0.375</v>
      </c>
      <c r="N17" s="113" t="s">
        <v>17</v>
      </c>
      <c r="O17" s="217">
        <f>'（ユニット型）介護老人福祉施設'!$U$11</f>
        <v>0.70833333333333337</v>
      </c>
      <c r="Q17" s="219" t="str">
        <f t="shared" si="0"/>
        <v/>
      </c>
      <c r="R17" s="113" t="s">
        <v>17</v>
      </c>
      <c r="S17" s="219" t="str">
        <f t="shared" si="1"/>
        <v/>
      </c>
      <c r="T17" s="118" t="s">
        <v>46</v>
      </c>
      <c r="U17" s="223">
        <v>0</v>
      </c>
      <c r="V17" s="114" t="s">
        <v>2</v>
      </c>
      <c r="W17" s="218" t="str">
        <f t="shared" si="3"/>
        <v/>
      </c>
      <c r="Y17" s="218" t="str">
        <f t="shared" si="4"/>
        <v/>
      </c>
    </row>
    <row r="18" spans="2:25" x14ac:dyDescent="0.4">
      <c r="B18" s="50"/>
      <c r="C18" s="222" t="s">
        <v>61</v>
      </c>
      <c r="D18" s="50" t="s">
        <v>16</v>
      </c>
      <c r="E18" s="223"/>
      <c r="F18" s="50" t="s">
        <v>17</v>
      </c>
      <c r="G18" s="223"/>
      <c r="H18" s="231" t="s">
        <v>46</v>
      </c>
      <c r="I18" s="223">
        <v>0</v>
      </c>
      <c r="J18" s="232" t="s">
        <v>2</v>
      </c>
      <c r="K18" s="218" t="str">
        <f t="shared" si="2"/>
        <v/>
      </c>
      <c r="M18" s="217">
        <f>'（ユニット型）介護老人福祉施設'!$Q$11</f>
        <v>0.375</v>
      </c>
      <c r="N18" s="113" t="s">
        <v>17</v>
      </c>
      <c r="O18" s="217">
        <f>'（ユニット型）介護老人福祉施設'!$U$11</f>
        <v>0.70833333333333337</v>
      </c>
      <c r="Q18" s="219" t="str">
        <f t="shared" si="0"/>
        <v/>
      </c>
      <c r="R18" s="113" t="s">
        <v>17</v>
      </c>
      <c r="S18" s="219" t="str">
        <f t="shared" si="1"/>
        <v/>
      </c>
      <c r="T18" s="118" t="s">
        <v>46</v>
      </c>
      <c r="U18" s="223">
        <v>0</v>
      </c>
      <c r="V18" s="114" t="s">
        <v>2</v>
      </c>
      <c r="W18" s="218" t="str">
        <f t="shared" si="3"/>
        <v/>
      </c>
      <c r="Y18" s="218" t="str">
        <f t="shared" si="4"/>
        <v/>
      </c>
    </row>
    <row r="19" spans="2:25" x14ac:dyDescent="0.4">
      <c r="B19" s="50"/>
      <c r="C19" s="222" t="s">
        <v>62</v>
      </c>
      <c r="D19" s="50" t="s">
        <v>16</v>
      </c>
      <c r="E19" s="223"/>
      <c r="F19" s="50" t="s">
        <v>17</v>
      </c>
      <c r="G19" s="223"/>
      <c r="H19" s="231" t="s">
        <v>46</v>
      </c>
      <c r="I19" s="223">
        <v>0</v>
      </c>
      <c r="J19" s="232" t="s">
        <v>2</v>
      </c>
      <c r="K19" s="218" t="str">
        <f t="shared" si="2"/>
        <v/>
      </c>
      <c r="M19" s="217">
        <f>'（ユニット型）介護老人福祉施設'!$Q$11</f>
        <v>0.375</v>
      </c>
      <c r="N19" s="113" t="s">
        <v>17</v>
      </c>
      <c r="O19" s="217">
        <f>'（ユニット型）介護老人福祉施設'!$U$11</f>
        <v>0.70833333333333337</v>
      </c>
      <c r="Q19" s="219" t="str">
        <f t="shared" si="0"/>
        <v/>
      </c>
      <c r="R19" s="113" t="s">
        <v>17</v>
      </c>
      <c r="S19" s="219" t="str">
        <f t="shared" si="1"/>
        <v/>
      </c>
      <c r="T19" s="118" t="s">
        <v>46</v>
      </c>
      <c r="U19" s="223">
        <v>0</v>
      </c>
      <c r="V19" s="114" t="s">
        <v>2</v>
      </c>
      <c r="W19" s="218" t="str">
        <f t="shared" si="3"/>
        <v/>
      </c>
      <c r="Y19" s="218" t="str">
        <f t="shared" si="4"/>
        <v/>
      </c>
    </row>
    <row r="20" spans="2:25" x14ac:dyDescent="0.4">
      <c r="B20" s="50"/>
      <c r="C20" s="222" t="s">
        <v>63</v>
      </c>
      <c r="D20" s="50" t="s">
        <v>16</v>
      </c>
      <c r="E20" s="223"/>
      <c r="F20" s="50" t="s">
        <v>17</v>
      </c>
      <c r="G20" s="223"/>
      <c r="H20" s="231" t="s">
        <v>46</v>
      </c>
      <c r="I20" s="223">
        <v>0</v>
      </c>
      <c r="J20" s="232" t="s">
        <v>2</v>
      </c>
      <c r="K20" s="218" t="str">
        <f t="shared" si="2"/>
        <v/>
      </c>
      <c r="M20" s="217">
        <f>'（ユニット型）介護老人福祉施設'!$Q$11</f>
        <v>0.375</v>
      </c>
      <c r="N20" s="113" t="s">
        <v>17</v>
      </c>
      <c r="O20" s="217">
        <f>'（ユニット型）介護老人福祉施設'!$U$11</f>
        <v>0.70833333333333337</v>
      </c>
      <c r="Q20" s="219" t="str">
        <f t="shared" si="0"/>
        <v/>
      </c>
      <c r="R20" s="113" t="s">
        <v>17</v>
      </c>
      <c r="S20" s="219" t="str">
        <f t="shared" si="1"/>
        <v/>
      </c>
      <c r="T20" s="118" t="s">
        <v>46</v>
      </c>
      <c r="U20" s="223">
        <v>0</v>
      </c>
      <c r="V20" s="114" t="s">
        <v>2</v>
      </c>
      <c r="W20" s="218" t="str">
        <f t="shared" si="3"/>
        <v/>
      </c>
      <c r="Y20" s="218" t="str">
        <f t="shared" si="4"/>
        <v/>
      </c>
    </row>
    <row r="21" spans="2:25" x14ac:dyDescent="0.4">
      <c r="B21" s="50"/>
      <c r="C21" s="222" t="s">
        <v>64</v>
      </c>
      <c r="D21" s="50" t="s">
        <v>16</v>
      </c>
      <c r="E21" s="223"/>
      <c r="F21" s="50" t="s">
        <v>17</v>
      </c>
      <c r="G21" s="223"/>
      <c r="H21" s="231" t="s">
        <v>46</v>
      </c>
      <c r="I21" s="223">
        <v>0</v>
      </c>
      <c r="J21" s="232" t="s">
        <v>2</v>
      </c>
      <c r="K21" s="218" t="str">
        <f t="shared" si="2"/>
        <v/>
      </c>
      <c r="M21" s="217">
        <f>'（ユニット型）介護老人福祉施設'!$Q$11</f>
        <v>0.375</v>
      </c>
      <c r="N21" s="113" t="s">
        <v>17</v>
      </c>
      <c r="O21" s="217">
        <f>'（ユニット型）介護老人福祉施設'!$U$11</f>
        <v>0.70833333333333337</v>
      </c>
      <c r="Q21" s="219" t="str">
        <f t="shared" si="0"/>
        <v/>
      </c>
      <c r="R21" s="113" t="s">
        <v>17</v>
      </c>
      <c r="S21" s="219" t="str">
        <f t="shared" si="1"/>
        <v/>
      </c>
      <c r="T21" s="118" t="s">
        <v>46</v>
      </c>
      <c r="U21" s="223">
        <v>0</v>
      </c>
      <c r="V21" s="114" t="s">
        <v>2</v>
      </c>
      <c r="W21" s="218" t="str">
        <f t="shared" si="3"/>
        <v/>
      </c>
      <c r="Y21" s="218" t="str">
        <f t="shared" si="4"/>
        <v/>
      </c>
    </row>
    <row r="22" spans="2:25" x14ac:dyDescent="0.4">
      <c r="B22" s="50"/>
      <c r="C22" s="222" t="s">
        <v>65</v>
      </c>
      <c r="D22" s="50" t="s">
        <v>16</v>
      </c>
      <c r="E22" s="220">
        <v>0.66666666666666663</v>
      </c>
      <c r="F22" s="50" t="s">
        <v>17</v>
      </c>
      <c r="G22" s="220">
        <v>0.41666666666666669</v>
      </c>
      <c r="H22" s="231" t="s">
        <v>46</v>
      </c>
      <c r="I22" s="220">
        <v>8.3333333333333329E-2</v>
      </c>
      <c r="J22" s="232" t="s">
        <v>2</v>
      </c>
      <c r="K22" s="222">
        <v>16</v>
      </c>
      <c r="M22" s="221"/>
      <c r="N22" s="50" t="s">
        <v>17</v>
      </c>
      <c r="O22" s="221"/>
      <c r="P22" s="232"/>
      <c r="Q22" s="221"/>
      <c r="R22" s="50" t="s">
        <v>17</v>
      </c>
      <c r="S22" s="221"/>
      <c r="T22" s="231" t="s">
        <v>46</v>
      </c>
      <c r="U22" s="220">
        <v>8.3333333333333329E-2</v>
      </c>
      <c r="V22" s="232" t="s">
        <v>2</v>
      </c>
      <c r="W22" s="224">
        <v>2</v>
      </c>
      <c r="X22" s="232"/>
      <c r="Y22" s="224">
        <v>14</v>
      </c>
    </row>
    <row r="23" spans="2:25" x14ac:dyDescent="0.4">
      <c r="B23" s="50"/>
      <c r="C23" s="222" t="s">
        <v>66</v>
      </c>
      <c r="D23" s="50" t="s">
        <v>16</v>
      </c>
      <c r="E23" s="220"/>
      <c r="F23" s="50" t="s">
        <v>17</v>
      </c>
      <c r="G23" s="220"/>
      <c r="H23" s="231" t="s">
        <v>46</v>
      </c>
      <c r="I23" s="220"/>
      <c r="J23" s="232" t="s">
        <v>2</v>
      </c>
      <c r="K23" s="222">
        <v>2</v>
      </c>
      <c r="M23" s="221"/>
      <c r="N23" s="50" t="s">
        <v>17</v>
      </c>
      <c r="O23" s="221"/>
      <c r="P23" s="232"/>
      <c r="Q23" s="221"/>
      <c r="R23" s="50" t="s">
        <v>17</v>
      </c>
      <c r="S23" s="221"/>
      <c r="T23" s="231" t="s">
        <v>46</v>
      </c>
      <c r="U23" s="220"/>
      <c r="V23" s="232" t="s">
        <v>2</v>
      </c>
      <c r="W23" s="224">
        <v>2</v>
      </c>
      <c r="X23" s="232"/>
      <c r="Y23" s="224"/>
    </row>
    <row r="24" spans="2:25" x14ac:dyDescent="0.4">
      <c r="B24" s="50"/>
      <c r="C24" s="222" t="s">
        <v>67</v>
      </c>
      <c r="D24" s="50" t="s">
        <v>16</v>
      </c>
      <c r="E24" s="220"/>
      <c r="F24" s="50" t="s">
        <v>17</v>
      </c>
      <c r="G24" s="220"/>
      <c r="H24" s="231" t="s">
        <v>46</v>
      </c>
      <c r="I24" s="220"/>
      <c r="J24" s="232" t="s">
        <v>2</v>
      </c>
      <c r="K24" s="222">
        <v>3</v>
      </c>
      <c r="M24" s="221"/>
      <c r="N24" s="50" t="s">
        <v>17</v>
      </c>
      <c r="O24" s="221"/>
      <c r="P24" s="232"/>
      <c r="Q24" s="221"/>
      <c r="R24" s="50" t="s">
        <v>17</v>
      </c>
      <c r="S24" s="221"/>
      <c r="T24" s="231" t="s">
        <v>46</v>
      </c>
      <c r="U24" s="220"/>
      <c r="V24" s="232" t="s">
        <v>2</v>
      </c>
      <c r="W24" s="224">
        <v>3</v>
      </c>
      <c r="X24" s="232"/>
      <c r="Y24" s="224"/>
    </row>
    <row r="25" spans="2:25" x14ac:dyDescent="0.4">
      <c r="B25" s="50"/>
      <c r="C25" s="222" t="s">
        <v>68</v>
      </c>
      <c r="D25" s="50" t="s">
        <v>16</v>
      </c>
      <c r="E25" s="220"/>
      <c r="F25" s="50" t="s">
        <v>17</v>
      </c>
      <c r="G25" s="220"/>
      <c r="H25" s="231" t="s">
        <v>46</v>
      </c>
      <c r="I25" s="220"/>
      <c r="J25" s="232" t="s">
        <v>2</v>
      </c>
      <c r="K25" s="222">
        <v>4</v>
      </c>
      <c r="M25" s="221"/>
      <c r="N25" s="50" t="s">
        <v>17</v>
      </c>
      <c r="O25" s="221"/>
      <c r="P25" s="232"/>
      <c r="Q25" s="221"/>
      <c r="R25" s="50" t="s">
        <v>17</v>
      </c>
      <c r="S25" s="221"/>
      <c r="T25" s="231" t="s">
        <v>46</v>
      </c>
      <c r="U25" s="220"/>
      <c r="V25" s="232" t="s">
        <v>2</v>
      </c>
      <c r="W25" s="224">
        <v>4</v>
      </c>
      <c r="X25" s="232"/>
      <c r="Y25" s="224"/>
    </row>
    <row r="26" spans="2:25" x14ac:dyDescent="0.4">
      <c r="B26" s="50"/>
      <c r="C26" s="222" t="s">
        <v>69</v>
      </c>
      <c r="D26" s="50" t="s">
        <v>16</v>
      </c>
      <c r="E26" s="220"/>
      <c r="F26" s="50" t="s">
        <v>17</v>
      </c>
      <c r="G26" s="220"/>
      <c r="H26" s="231" t="s">
        <v>46</v>
      </c>
      <c r="I26" s="220"/>
      <c r="J26" s="232" t="s">
        <v>2</v>
      </c>
      <c r="K26" s="222">
        <v>5</v>
      </c>
      <c r="M26" s="221"/>
      <c r="N26" s="50" t="s">
        <v>17</v>
      </c>
      <c r="O26" s="221"/>
      <c r="P26" s="232"/>
      <c r="Q26" s="221"/>
      <c r="R26" s="50" t="s">
        <v>17</v>
      </c>
      <c r="S26" s="221"/>
      <c r="T26" s="231" t="s">
        <v>46</v>
      </c>
      <c r="U26" s="220"/>
      <c r="V26" s="232" t="s">
        <v>2</v>
      </c>
      <c r="W26" s="224">
        <v>5</v>
      </c>
      <c r="X26" s="232"/>
      <c r="Y26" s="224"/>
    </row>
    <row r="27" spans="2:25" x14ac:dyDescent="0.4">
      <c r="B27" s="50"/>
      <c r="C27" s="222" t="s">
        <v>70</v>
      </c>
      <c r="D27" s="50" t="s">
        <v>16</v>
      </c>
      <c r="E27" s="220"/>
      <c r="F27" s="50" t="s">
        <v>17</v>
      </c>
      <c r="G27" s="220"/>
      <c r="H27" s="231" t="s">
        <v>46</v>
      </c>
      <c r="I27" s="220"/>
      <c r="J27" s="232" t="s">
        <v>2</v>
      </c>
      <c r="K27" s="222">
        <v>6</v>
      </c>
      <c r="M27" s="221"/>
      <c r="N27" s="50" t="s">
        <v>17</v>
      </c>
      <c r="O27" s="221"/>
      <c r="P27" s="232"/>
      <c r="Q27" s="221"/>
      <c r="R27" s="50" t="s">
        <v>17</v>
      </c>
      <c r="S27" s="221"/>
      <c r="T27" s="231" t="s">
        <v>46</v>
      </c>
      <c r="U27" s="220"/>
      <c r="V27" s="232" t="s">
        <v>2</v>
      </c>
      <c r="W27" s="224">
        <v>6</v>
      </c>
      <c r="X27" s="232"/>
      <c r="Y27" s="224"/>
    </row>
    <row r="28" spans="2:25" x14ac:dyDescent="0.4">
      <c r="B28" s="50"/>
      <c r="C28" s="222" t="s">
        <v>71</v>
      </c>
      <c r="D28" s="50" t="s">
        <v>16</v>
      </c>
      <c r="E28" s="220"/>
      <c r="F28" s="50" t="s">
        <v>17</v>
      </c>
      <c r="G28" s="220"/>
      <c r="H28" s="231" t="s">
        <v>46</v>
      </c>
      <c r="I28" s="220"/>
      <c r="J28" s="232" t="s">
        <v>2</v>
      </c>
      <c r="K28" s="222">
        <v>7</v>
      </c>
      <c r="M28" s="221"/>
      <c r="N28" s="50" t="s">
        <v>17</v>
      </c>
      <c r="O28" s="221"/>
      <c r="P28" s="232"/>
      <c r="Q28" s="221"/>
      <c r="R28" s="50" t="s">
        <v>17</v>
      </c>
      <c r="S28" s="221"/>
      <c r="T28" s="231" t="s">
        <v>46</v>
      </c>
      <c r="U28" s="220"/>
      <c r="V28" s="232" t="s">
        <v>2</v>
      </c>
      <c r="W28" s="224">
        <v>7</v>
      </c>
      <c r="X28" s="232"/>
      <c r="Y28" s="224"/>
    </row>
    <row r="29" spans="2:25" x14ac:dyDescent="0.4">
      <c r="B29" s="50"/>
      <c r="C29" s="222" t="s">
        <v>72</v>
      </c>
      <c r="D29" s="50" t="s">
        <v>16</v>
      </c>
      <c r="E29" s="220"/>
      <c r="F29" s="50" t="s">
        <v>17</v>
      </c>
      <c r="G29" s="220"/>
      <c r="H29" s="231" t="s">
        <v>46</v>
      </c>
      <c r="I29" s="220"/>
      <c r="J29" s="232" t="s">
        <v>2</v>
      </c>
      <c r="K29" s="222">
        <v>8</v>
      </c>
      <c r="M29" s="221"/>
      <c r="N29" s="50" t="s">
        <v>17</v>
      </c>
      <c r="O29" s="221"/>
      <c r="P29" s="232"/>
      <c r="Q29" s="221"/>
      <c r="R29" s="50" t="s">
        <v>17</v>
      </c>
      <c r="S29" s="221"/>
      <c r="T29" s="231" t="s">
        <v>46</v>
      </c>
      <c r="U29" s="220"/>
      <c r="V29" s="232" t="s">
        <v>2</v>
      </c>
      <c r="W29" s="224">
        <v>8</v>
      </c>
      <c r="X29" s="232"/>
      <c r="Y29" s="224"/>
    </row>
    <row r="30" spans="2:25" x14ac:dyDescent="0.4">
      <c r="B30" s="50"/>
      <c r="C30" s="222" t="s">
        <v>73</v>
      </c>
      <c r="D30" s="50" t="s">
        <v>16</v>
      </c>
      <c r="E30" s="220"/>
      <c r="F30" s="50" t="s">
        <v>17</v>
      </c>
      <c r="G30" s="220"/>
      <c r="H30" s="231" t="s">
        <v>46</v>
      </c>
      <c r="I30" s="220"/>
      <c r="J30" s="232" t="s">
        <v>2</v>
      </c>
      <c r="K30" s="222">
        <v>1</v>
      </c>
      <c r="M30" s="221"/>
      <c r="N30" s="50" t="s">
        <v>17</v>
      </c>
      <c r="O30" s="221"/>
      <c r="P30" s="232"/>
      <c r="Q30" s="221"/>
      <c r="R30" s="50" t="s">
        <v>17</v>
      </c>
      <c r="S30" s="221"/>
      <c r="T30" s="231" t="s">
        <v>46</v>
      </c>
      <c r="U30" s="220"/>
      <c r="V30" s="232" t="s">
        <v>2</v>
      </c>
      <c r="W30" s="224"/>
      <c r="X30" s="232"/>
      <c r="Y30" s="224">
        <v>1</v>
      </c>
    </row>
    <row r="31" spans="2:25" x14ac:dyDescent="0.4">
      <c r="B31" s="50"/>
      <c r="C31" s="222" t="s">
        <v>74</v>
      </c>
      <c r="D31" s="50" t="s">
        <v>16</v>
      </c>
      <c r="E31" s="220"/>
      <c r="F31" s="50" t="s">
        <v>17</v>
      </c>
      <c r="G31" s="220"/>
      <c r="H31" s="231" t="s">
        <v>46</v>
      </c>
      <c r="I31" s="220"/>
      <c r="J31" s="232" t="s">
        <v>2</v>
      </c>
      <c r="K31" s="222">
        <v>2</v>
      </c>
      <c r="M31" s="221"/>
      <c r="N31" s="50" t="s">
        <v>17</v>
      </c>
      <c r="O31" s="221"/>
      <c r="P31" s="232"/>
      <c r="Q31" s="221"/>
      <c r="R31" s="50" t="s">
        <v>17</v>
      </c>
      <c r="S31" s="221"/>
      <c r="T31" s="231" t="s">
        <v>46</v>
      </c>
      <c r="U31" s="220"/>
      <c r="V31" s="232" t="s">
        <v>2</v>
      </c>
      <c r="W31" s="224"/>
      <c r="X31" s="232"/>
      <c r="Y31" s="224">
        <v>2</v>
      </c>
    </row>
    <row r="32" spans="2:25" x14ac:dyDescent="0.4">
      <c r="B32" s="50"/>
      <c r="C32" s="222" t="s">
        <v>75</v>
      </c>
      <c r="D32" s="50" t="s">
        <v>16</v>
      </c>
      <c r="E32" s="220"/>
      <c r="F32" s="50" t="s">
        <v>17</v>
      </c>
      <c r="G32" s="220"/>
      <c r="H32" s="231" t="s">
        <v>46</v>
      </c>
      <c r="I32" s="220"/>
      <c r="J32" s="232" t="s">
        <v>2</v>
      </c>
      <c r="K32" s="222">
        <v>3</v>
      </c>
      <c r="M32" s="221"/>
      <c r="N32" s="50" t="s">
        <v>17</v>
      </c>
      <c r="O32" s="221"/>
      <c r="P32" s="232"/>
      <c r="Q32" s="221"/>
      <c r="R32" s="50" t="s">
        <v>17</v>
      </c>
      <c r="S32" s="221"/>
      <c r="T32" s="231" t="s">
        <v>46</v>
      </c>
      <c r="U32" s="220"/>
      <c r="V32" s="232" t="s">
        <v>2</v>
      </c>
      <c r="W32" s="224"/>
      <c r="X32" s="232"/>
      <c r="Y32" s="224">
        <v>3</v>
      </c>
    </row>
    <row r="33" spans="2:27" x14ac:dyDescent="0.4">
      <c r="B33" s="50"/>
      <c r="C33" s="222" t="s">
        <v>76</v>
      </c>
      <c r="D33" s="50" t="s">
        <v>16</v>
      </c>
      <c r="E33" s="220"/>
      <c r="F33" s="50" t="s">
        <v>17</v>
      </c>
      <c r="G33" s="220"/>
      <c r="H33" s="231" t="s">
        <v>46</v>
      </c>
      <c r="I33" s="220"/>
      <c r="J33" s="232" t="s">
        <v>2</v>
      </c>
      <c r="K33" s="222">
        <v>4</v>
      </c>
      <c r="M33" s="221"/>
      <c r="N33" s="50" t="s">
        <v>17</v>
      </c>
      <c r="O33" s="221"/>
      <c r="P33" s="232"/>
      <c r="Q33" s="221"/>
      <c r="R33" s="50" t="s">
        <v>17</v>
      </c>
      <c r="S33" s="221"/>
      <c r="T33" s="231" t="s">
        <v>46</v>
      </c>
      <c r="U33" s="220"/>
      <c r="V33" s="232" t="s">
        <v>2</v>
      </c>
      <c r="W33" s="224"/>
      <c r="X33" s="232"/>
      <c r="Y33" s="224">
        <v>4</v>
      </c>
    </row>
    <row r="34" spans="2:27" x14ac:dyDescent="0.4">
      <c r="B34" s="50"/>
      <c r="C34" s="222" t="s">
        <v>78</v>
      </c>
      <c r="D34" s="50" t="s">
        <v>16</v>
      </c>
      <c r="E34" s="220"/>
      <c r="F34" s="50" t="s">
        <v>17</v>
      </c>
      <c r="G34" s="220"/>
      <c r="H34" s="231" t="s">
        <v>46</v>
      </c>
      <c r="I34" s="220"/>
      <c r="J34" s="232" t="s">
        <v>2</v>
      </c>
      <c r="K34" s="222">
        <v>5</v>
      </c>
      <c r="M34" s="221"/>
      <c r="N34" s="50" t="s">
        <v>17</v>
      </c>
      <c r="O34" s="221"/>
      <c r="P34" s="232"/>
      <c r="Q34" s="221"/>
      <c r="R34" s="50" t="s">
        <v>17</v>
      </c>
      <c r="S34" s="221"/>
      <c r="T34" s="231" t="s">
        <v>46</v>
      </c>
      <c r="U34" s="220"/>
      <c r="V34" s="232" t="s">
        <v>2</v>
      </c>
      <c r="W34" s="224"/>
      <c r="X34" s="232"/>
      <c r="Y34" s="224">
        <v>5</v>
      </c>
    </row>
    <row r="35" spans="2:27" x14ac:dyDescent="0.4">
      <c r="B35" s="50"/>
      <c r="C35" s="222" t="s">
        <v>79</v>
      </c>
      <c r="D35" s="50" t="s">
        <v>16</v>
      </c>
      <c r="E35" s="220"/>
      <c r="F35" s="50" t="s">
        <v>17</v>
      </c>
      <c r="G35" s="220"/>
      <c r="H35" s="231" t="s">
        <v>46</v>
      </c>
      <c r="I35" s="220"/>
      <c r="J35" s="232" t="s">
        <v>2</v>
      </c>
      <c r="K35" s="222">
        <v>6</v>
      </c>
      <c r="M35" s="221"/>
      <c r="N35" s="50" t="s">
        <v>17</v>
      </c>
      <c r="O35" s="221"/>
      <c r="P35" s="232"/>
      <c r="Q35" s="221"/>
      <c r="R35" s="50" t="s">
        <v>17</v>
      </c>
      <c r="S35" s="221"/>
      <c r="T35" s="231" t="s">
        <v>46</v>
      </c>
      <c r="U35" s="220"/>
      <c r="V35" s="232" t="s">
        <v>2</v>
      </c>
      <c r="W35" s="224"/>
      <c r="X35" s="232"/>
      <c r="Y35" s="224">
        <v>6</v>
      </c>
    </row>
    <row r="36" spans="2:27" x14ac:dyDescent="0.4">
      <c r="B36" s="50"/>
      <c r="C36" s="222" t="s">
        <v>80</v>
      </c>
      <c r="D36" s="50" t="s">
        <v>16</v>
      </c>
      <c r="E36" s="220"/>
      <c r="F36" s="50" t="s">
        <v>17</v>
      </c>
      <c r="G36" s="220"/>
      <c r="H36" s="231" t="s">
        <v>46</v>
      </c>
      <c r="I36" s="220"/>
      <c r="J36" s="232" t="s">
        <v>2</v>
      </c>
      <c r="K36" s="222">
        <v>7</v>
      </c>
      <c r="M36" s="221"/>
      <c r="N36" s="50" t="s">
        <v>17</v>
      </c>
      <c r="O36" s="221"/>
      <c r="P36" s="232"/>
      <c r="Q36" s="221"/>
      <c r="R36" s="50" t="s">
        <v>17</v>
      </c>
      <c r="S36" s="221"/>
      <c r="T36" s="231" t="s">
        <v>46</v>
      </c>
      <c r="U36" s="220"/>
      <c r="V36" s="232" t="s">
        <v>2</v>
      </c>
      <c r="W36" s="224"/>
      <c r="X36" s="232"/>
      <c r="Y36" s="224">
        <v>7</v>
      </c>
    </row>
    <row r="37" spans="2:27" x14ac:dyDescent="0.4">
      <c r="B37" s="50"/>
      <c r="C37" s="222" t="s">
        <v>81</v>
      </c>
      <c r="D37" s="50" t="s">
        <v>16</v>
      </c>
      <c r="E37" s="220"/>
      <c r="F37" s="50" t="s">
        <v>17</v>
      </c>
      <c r="G37" s="220"/>
      <c r="H37" s="231" t="s">
        <v>46</v>
      </c>
      <c r="I37" s="220"/>
      <c r="J37" s="232" t="s">
        <v>2</v>
      </c>
      <c r="K37" s="222">
        <v>8</v>
      </c>
      <c r="M37" s="221"/>
      <c r="N37" s="50" t="s">
        <v>17</v>
      </c>
      <c r="O37" s="221"/>
      <c r="P37" s="232"/>
      <c r="Q37" s="221"/>
      <c r="R37" s="50" t="s">
        <v>17</v>
      </c>
      <c r="S37" s="221"/>
      <c r="T37" s="231" t="s">
        <v>46</v>
      </c>
      <c r="U37" s="220"/>
      <c r="V37" s="232" t="s">
        <v>2</v>
      </c>
      <c r="W37" s="224"/>
      <c r="X37" s="232"/>
      <c r="Y37" s="224">
        <v>8</v>
      </c>
    </row>
    <row r="38" spans="2:27" x14ac:dyDescent="0.4">
      <c r="B38" s="50"/>
      <c r="C38" s="222" t="s">
        <v>82</v>
      </c>
      <c r="D38" s="50" t="s">
        <v>16</v>
      </c>
      <c r="E38" s="223"/>
      <c r="F38" s="50" t="s">
        <v>17</v>
      </c>
      <c r="G38" s="223"/>
      <c r="H38" s="231" t="s">
        <v>46</v>
      </c>
      <c r="I38" s="223">
        <v>0</v>
      </c>
      <c r="J38" s="232" t="s">
        <v>2</v>
      </c>
      <c r="K38" s="218" t="str">
        <f t="shared" ref="K38:K45" si="5">IF(OR(E38="",G38=""),"",(G38+IF(E38&gt;G38,1,0)-E38-I38)*24)</f>
        <v/>
      </c>
      <c r="M38" s="217">
        <f>'（ユニット型）介護老人福祉施設'!$Q$11</f>
        <v>0.375</v>
      </c>
      <c r="N38" s="113" t="s">
        <v>17</v>
      </c>
      <c r="O38" s="217">
        <f>'（ユニット型）介護老人福祉施設'!$U$11</f>
        <v>0.70833333333333337</v>
      </c>
      <c r="Q38" s="219" t="str">
        <f t="shared" ref="Q38:Q46" si="6">IF(E38="","",IF(E38&lt;M38,M38,IF(E38&gt;=O38,"",E38)))</f>
        <v/>
      </c>
      <c r="R38" s="113" t="s">
        <v>17</v>
      </c>
      <c r="S38" s="219" t="str">
        <f t="shared" ref="S38:S46" si="7">IF(G38="","",IF(G38&gt;E38,IF(G38&lt;O38,G38,O38),O38))</f>
        <v/>
      </c>
      <c r="T38" s="118" t="s">
        <v>46</v>
      </c>
      <c r="U38" s="223">
        <f>I38</f>
        <v>0</v>
      </c>
      <c r="V38" s="114" t="s">
        <v>2</v>
      </c>
      <c r="W38" s="218" t="str">
        <f t="shared" ref="W38:W42" si="8">IF(Q38="","",IF((S38+IF(Q38&gt;S38,1,0)-Q38-U38)*24=0,"",(S38+IF(Q38&gt;S38,1,0)-Q38-U38)*24))</f>
        <v/>
      </c>
      <c r="Y38" s="218" t="str">
        <f t="shared" ref="Y38:Y47" si="9">IF(W38="",K38,IF(OR(K38-W38=0,K38-W38&lt;0),"-",K38-W38))</f>
        <v/>
      </c>
    </row>
    <row r="39" spans="2:27" x14ac:dyDescent="0.4">
      <c r="B39" s="50"/>
      <c r="C39" s="222" t="s">
        <v>83</v>
      </c>
      <c r="D39" s="50" t="s">
        <v>16</v>
      </c>
      <c r="E39" s="223"/>
      <c r="F39" s="50" t="s">
        <v>17</v>
      </c>
      <c r="G39" s="223"/>
      <c r="H39" s="231" t="s">
        <v>46</v>
      </c>
      <c r="I39" s="223">
        <v>0</v>
      </c>
      <c r="J39" s="232" t="s">
        <v>2</v>
      </c>
      <c r="K39" s="218" t="str">
        <f t="shared" si="5"/>
        <v/>
      </c>
      <c r="M39" s="217">
        <f>'（ユニット型）介護老人福祉施設'!$Q$11</f>
        <v>0.375</v>
      </c>
      <c r="N39" s="113" t="s">
        <v>17</v>
      </c>
      <c r="O39" s="217">
        <f>'（ユニット型）介護老人福祉施設'!$U$11</f>
        <v>0.70833333333333337</v>
      </c>
      <c r="Q39" s="219" t="str">
        <f t="shared" si="6"/>
        <v/>
      </c>
      <c r="R39" s="113" t="s">
        <v>17</v>
      </c>
      <c r="S39" s="219" t="str">
        <f t="shared" si="7"/>
        <v/>
      </c>
      <c r="T39" s="118" t="s">
        <v>46</v>
      </c>
      <c r="U39" s="223">
        <f t="shared" ref="U39:U46" si="10">I39</f>
        <v>0</v>
      </c>
      <c r="V39" s="114" t="s">
        <v>2</v>
      </c>
      <c r="W39" s="218" t="str">
        <f t="shared" si="8"/>
        <v/>
      </c>
      <c r="Y39" s="218" t="str">
        <f t="shared" si="9"/>
        <v/>
      </c>
    </row>
    <row r="40" spans="2:27" x14ac:dyDescent="0.4">
      <c r="B40" s="50"/>
      <c r="C40" s="222" t="s">
        <v>110</v>
      </c>
      <c r="D40" s="50" t="s">
        <v>16</v>
      </c>
      <c r="E40" s="223"/>
      <c r="F40" s="50" t="s">
        <v>17</v>
      </c>
      <c r="G40" s="223"/>
      <c r="H40" s="231" t="s">
        <v>46</v>
      </c>
      <c r="I40" s="223">
        <v>0</v>
      </c>
      <c r="J40" s="232" t="s">
        <v>2</v>
      </c>
      <c r="K40" s="218" t="str">
        <f t="shared" ref="K40" si="11">IF(OR(E40="",G40=""),"",(G40+IF(E40&gt;G40,1,0)-E40-I40)*24)</f>
        <v/>
      </c>
      <c r="M40" s="217">
        <f>'（ユニット型）介護老人福祉施設'!$Q$11</f>
        <v>0.375</v>
      </c>
      <c r="N40" s="113" t="s">
        <v>17</v>
      </c>
      <c r="O40" s="217">
        <f>'（ユニット型）介護老人福祉施設'!$U$11</f>
        <v>0.70833333333333337</v>
      </c>
      <c r="Q40" s="219" t="str">
        <f t="shared" ref="Q40" si="12">IF(E40="","",IF(E40&lt;M40,M40,IF(E40&gt;=O40,"",E40)))</f>
        <v/>
      </c>
      <c r="R40" s="113" t="s">
        <v>17</v>
      </c>
      <c r="S40" s="219" t="str">
        <f t="shared" ref="S40" si="13">IF(G40="","",IF(G40&gt;E40,IF(G40&lt;O40,G40,O40),O40))</f>
        <v/>
      </c>
      <c r="T40" s="118" t="s">
        <v>46</v>
      </c>
      <c r="U40" s="223">
        <f t="shared" ref="U40" si="14">I40</f>
        <v>0</v>
      </c>
      <c r="V40" s="114" t="s">
        <v>2</v>
      </c>
      <c r="W40" s="218" t="str">
        <f t="shared" ref="W40" si="15">IF(Q40="","",IF((S40+IF(Q40&gt;S40,1,0)-Q40-U40)*24=0,"",(S40+IF(Q40&gt;S40,1,0)-Q40-U40)*24))</f>
        <v/>
      </c>
      <c r="Y40" s="218" t="str">
        <f t="shared" si="9"/>
        <v/>
      </c>
    </row>
    <row r="41" spans="2:27" x14ac:dyDescent="0.4">
      <c r="B41" s="50"/>
      <c r="C41" s="222" t="s">
        <v>276</v>
      </c>
      <c r="D41" s="50" t="s">
        <v>16</v>
      </c>
      <c r="E41" s="223"/>
      <c r="F41" s="50" t="s">
        <v>17</v>
      </c>
      <c r="G41" s="223"/>
      <c r="H41" s="231" t="s">
        <v>46</v>
      </c>
      <c r="I41" s="223">
        <v>0</v>
      </c>
      <c r="J41" s="232" t="s">
        <v>2</v>
      </c>
      <c r="K41" s="218" t="str">
        <f t="shared" si="5"/>
        <v/>
      </c>
      <c r="M41" s="217">
        <f>'（ユニット型）介護老人福祉施設'!$Q$11</f>
        <v>0.375</v>
      </c>
      <c r="N41" s="113" t="s">
        <v>17</v>
      </c>
      <c r="O41" s="217">
        <f>'（ユニット型）介護老人福祉施設'!$U$11</f>
        <v>0.70833333333333337</v>
      </c>
      <c r="Q41" s="219" t="str">
        <f t="shared" si="6"/>
        <v/>
      </c>
      <c r="R41" s="113" t="s">
        <v>17</v>
      </c>
      <c r="S41" s="219" t="str">
        <f t="shared" si="7"/>
        <v/>
      </c>
      <c r="T41" s="118" t="s">
        <v>46</v>
      </c>
      <c r="U41" s="223">
        <f t="shared" si="10"/>
        <v>0</v>
      </c>
      <c r="V41" s="114" t="s">
        <v>2</v>
      </c>
      <c r="W41" s="218" t="str">
        <f t="shared" si="8"/>
        <v/>
      </c>
      <c r="Y41" s="218" t="str">
        <f t="shared" si="9"/>
        <v/>
      </c>
      <c r="AA41" s="49" t="s">
        <v>279</v>
      </c>
    </row>
    <row r="42" spans="2:27" x14ac:dyDescent="0.4">
      <c r="B42" s="50"/>
      <c r="C42" s="222" t="s">
        <v>277</v>
      </c>
      <c r="D42" s="50" t="s">
        <v>16</v>
      </c>
      <c r="E42" s="223"/>
      <c r="F42" s="50" t="s">
        <v>17</v>
      </c>
      <c r="G42" s="223"/>
      <c r="H42" s="231" t="s">
        <v>46</v>
      </c>
      <c r="I42" s="223">
        <v>0</v>
      </c>
      <c r="J42" s="232" t="s">
        <v>2</v>
      </c>
      <c r="K42" s="218" t="str">
        <f t="shared" si="5"/>
        <v/>
      </c>
      <c r="M42" s="217">
        <f>'（ユニット型）介護老人福祉施設'!$Q$11</f>
        <v>0.375</v>
      </c>
      <c r="N42" s="113" t="s">
        <v>17</v>
      </c>
      <c r="O42" s="217">
        <f>'（ユニット型）介護老人福祉施設'!$U$11</f>
        <v>0.70833333333333337</v>
      </c>
      <c r="Q42" s="219" t="str">
        <f t="shared" si="6"/>
        <v/>
      </c>
      <c r="R42" s="113" t="s">
        <v>17</v>
      </c>
      <c r="S42" s="219" t="str">
        <f t="shared" si="7"/>
        <v/>
      </c>
      <c r="T42" s="118" t="s">
        <v>46</v>
      </c>
      <c r="U42" s="223">
        <f t="shared" si="10"/>
        <v>0</v>
      </c>
      <c r="V42" s="114" t="s">
        <v>2</v>
      </c>
      <c r="W42" s="218" t="str">
        <f t="shared" si="8"/>
        <v/>
      </c>
      <c r="Y42" s="218" t="str">
        <f t="shared" si="9"/>
        <v/>
      </c>
      <c r="AA42" s="49" t="s">
        <v>279</v>
      </c>
    </row>
    <row r="43" spans="2:27" x14ac:dyDescent="0.4">
      <c r="B43" s="50"/>
      <c r="C43" s="222" t="s">
        <v>77</v>
      </c>
      <c r="D43" s="50" t="s">
        <v>16</v>
      </c>
      <c r="E43" s="223"/>
      <c r="F43" s="50" t="s">
        <v>17</v>
      </c>
      <c r="G43" s="223"/>
      <c r="H43" s="231" t="s">
        <v>46</v>
      </c>
      <c r="I43" s="223">
        <v>0</v>
      </c>
      <c r="J43" s="232" t="s">
        <v>2</v>
      </c>
      <c r="K43" s="218" t="str">
        <f t="shared" si="5"/>
        <v/>
      </c>
      <c r="M43" s="217">
        <f>'（ユニット型）介護老人福祉施設'!$Q$11</f>
        <v>0.375</v>
      </c>
      <c r="N43" s="113" t="s">
        <v>17</v>
      </c>
      <c r="O43" s="217">
        <f>'（ユニット型）介護老人福祉施設'!$U$11</f>
        <v>0.70833333333333337</v>
      </c>
      <c r="Q43" s="219" t="str">
        <f t="shared" si="6"/>
        <v/>
      </c>
      <c r="R43" s="113" t="s">
        <v>17</v>
      </c>
      <c r="S43" s="219" t="str">
        <f t="shared" si="7"/>
        <v/>
      </c>
      <c r="T43" s="118" t="s">
        <v>46</v>
      </c>
      <c r="U43" s="223">
        <f t="shared" si="10"/>
        <v>0</v>
      </c>
      <c r="V43" s="114" t="s">
        <v>2</v>
      </c>
      <c r="W43" s="218" t="str">
        <f t="shared" ref="W43:W45" si="16">IF(Q43="","",IF((S43+IF(Q43&gt;S43,1,0)-Q43-U43)*24=0,"",(S43+IF(Q43&gt;S43,1,0)-Q43-U43)*24))</f>
        <v/>
      </c>
      <c r="Y43" s="218" t="str">
        <f t="shared" si="9"/>
        <v/>
      </c>
    </row>
    <row r="44" spans="2:27" x14ac:dyDescent="0.4">
      <c r="B44" s="50" t="s">
        <v>134</v>
      </c>
      <c r="C44" s="225"/>
      <c r="D44" s="50" t="s">
        <v>16</v>
      </c>
      <c r="E44" s="223">
        <v>0.29166666666666669</v>
      </c>
      <c r="F44" s="50" t="s">
        <v>17</v>
      </c>
      <c r="G44" s="223">
        <v>0.39583333333333331</v>
      </c>
      <c r="H44" s="231" t="s">
        <v>46</v>
      </c>
      <c r="I44" s="223">
        <v>0</v>
      </c>
      <c r="J44" s="232" t="s">
        <v>2</v>
      </c>
      <c r="K44" s="218">
        <f t="shared" si="5"/>
        <v>2.4999999999999991</v>
      </c>
      <c r="M44" s="217">
        <f>'（ユニット型）介護老人福祉施設'!$Q$11</f>
        <v>0.375</v>
      </c>
      <c r="N44" s="113" t="s">
        <v>17</v>
      </c>
      <c r="O44" s="217">
        <f>'（ユニット型）介護老人福祉施設'!$U$11</f>
        <v>0.70833333333333337</v>
      </c>
      <c r="Q44" s="219">
        <f t="shared" si="6"/>
        <v>0.375</v>
      </c>
      <c r="R44" s="113" t="s">
        <v>17</v>
      </c>
      <c r="S44" s="219">
        <f t="shared" si="7"/>
        <v>0.39583333333333331</v>
      </c>
      <c r="T44" s="118" t="s">
        <v>46</v>
      </c>
      <c r="U44" s="223">
        <f t="shared" si="10"/>
        <v>0</v>
      </c>
      <c r="V44" s="114" t="s">
        <v>2</v>
      </c>
      <c r="W44" s="218">
        <f t="shared" si="16"/>
        <v>0.49999999999999956</v>
      </c>
      <c r="Y44" s="218">
        <f t="shared" si="9"/>
        <v>1.9999999999999996</v>
      </c>
    </row>
    <row r="45" spans="2:27" x14ac:dyDescent="0.4">
      <c r="B45" s="50" t="s">
        <v>87</v>
      </c>
      <c r="C45" s="226"/>
      <c r="D45" s="50" t="s">
        <v>16</v>
      </c>
      <c r="E45" s="223">
        <v>0.6875</v>
      </c>
      <c r="F45" s="50" t="s">
        <v>17</v>
      </c>
      <c r="G45" s="223">
        <v>0.83333333333333337</v>
      </c>
      <c r="H45" s="231" t="s">
        <v>46</v>
      </c>
      <c r="I45" s="223">
        <v>0</v>
      </c>
      <c r="J45" s="232" t="s">
        <v>2</v>
      </c>
      <c r="K45" s="218">
        <f t="shared" si="5"/>
        <v>3.5000000000000009</v>
      </c>
      <c r="M45" s="217">
        <f>'（ユニット型）介護老人福祉施設'!$Q$11</f>
        <v>0.375</v>
      </c>
      <c r="N45" s="113" t="s">
        <v>17</v>
      </c>
      <c r="O45" s="217">
        <f>'（ユニット型）介護老人福祉施設'!$U$11</f>
        <v>0.70833333333333337</v>
      </c>
      <c r="Q45" s="219">
        <f t="shared" si="6"/>
        <v>0.6875</v>
      </c>
      <c r="R45" s="113" t="s">
        <v>17</v>
      </c>
      <c r="S45" s="219">
        <f t="shared" si="7"/>
        <v>0.70833333333333337</v>
      </c>
      <c r="T45" s="118" t="s">
        <v>46</v>
      </c>
      <c r="U45" s="223">
        <f t="shared" si="10"/>
        <v>0</v>
      </c>
      <c r="V45" s="114" t="s">
        <v>2</v>
      </c>
      <c r="W45" s="218">
        <f t="shared" si="16"/>
        <v>0.50000000000000089</v>
      </c>
      <c r="Y45" s="218">
        <f t="shared" si="9"/>
        <v>3</v>
      </c>
    </row>
    <row r="46" spans="2:27" x14ac:dyDescent="0.4">
      <c r="B46" s="50" t="s">
        <v>88</v>
      </c>
      <c r="C46" s="227" t="s">
        <v>85</v>
      </c>
      <c r="D46" s="50" t="s">
        <v>16</v>
      </c>
      <c r="E46" s="223" t="s">
        <v>45</v>
      </c>
      <c r="F46" s="50" t="s">
        <v>17</v>
      </c>
      <c r="G46" s="223" t="s">
        <v>45</v>
      </c>
      <c r="H46" s="231" t="s">
        <v>46</v>
      </c>
      <c r="I46" s="223" t="s">
        <v>45</v>
      </c>
      <c r="J46" s="232" t="s">
        <v>2</v>
      </c>
      <c r="K46" s="218">
        <f>K44+K45</f>
        <v>6</v>
      </c>
      <c r="M46" s="217">
        <f>'（ユニット型）介護老人福祉施設'!$Q$11</f>
        <v>0.375</v>
      </c>
      <c r="N46" s="113" t="s">
        <v>17</v>
      </c>
      <c r="O46" s="217">
        <f>'（ユニット型）介護老人福祉施設'!$U$11</f>
        <v>0.70833333333333337</v>
      </c>
      <c r="Q46" s="219" t="str">
        <f t="shared" si="6"/>
        <v/>
      </c>
      <c r="R46" s="113" t="s">
        <v>17</v>
      </c>
      <c r="S46" s="219">
        <f t="shared" si="7"/>
        <v>0.70833333333333337</v>
      </c>
      <c r="T46" s="118" t="s">
        <v>46</v>
      </c>
      <c r="U46" s="223" t="str">
        <f t="shared" si="10"/>
        <v>-</v>
      </c>
      <c r="V46" s="114" t="s">
        <v>2</v>
      </c>
      <c r="W46" s="218">
        <f>W44+W45</f>
        <v>1.0000000000000004</v>
      </c>
      <c r="Y46" s="218">
        <f t="shared" si="9"/>
        <v>5</v>
      </c>
    </row>
    <row r="47" spans="2:27" x14ac:dyDescent="0.4">
      <c r="B47" s="233" t="s">
        <v>278</v>
      </c>
      <c r="C47" s="222" t="s">
        <v>114</v>
      </c>
      <c r="D47" s="50" t="s">
        <v>16</v>
      </c>
      <c r="E47" s="223">
        <v>0.83333333333333337</v>
      </c>
      <c r="F47" s="50" t="s">
        <v>17</v>
      </c>
      <c r="G47" s="223">
        <v>0.29166666666666669</v>
      </c>
      <c r="H47" s="231" t="s">
        <v>46</v>
      </c>
      <c r="I47" s="223"/>
      <c r="J47" s="232" t="s">
        <v>2</v>
      </c>
      <c r="K47" s="218">
        <f t="shared" ref="K47" si="17">IF(OR(E47="",G47=""),"",(G47+IF(E47&gt;G47,1,0)-E47-I47)*24)</f>
        <v>11</v>
      </c>
      <c r="M47" s="217">
        <f>'（ユニット型）介護老人福祉施設'!$Q$11</f>
        <v>0.375</v>
      </c>
      <c r="N47" s="113" t="s">
        <v>17</v>
      </c>
      <c r="O47" s="217">
        <f>'（ユニット型）介護老人福祉施設'!$U$11</f>
        <v>0.70833333333333337</v>
      </c>
      <c r="Q47" s="219" t="str">
        <f t="shared" ref="Q47" si="18">IF(E47="","",IF(E47&lt;M47,M47,IF(E47&gt;=O47,"",E47)))</f>
        <v/>
      </c>
      <c r="R47" s="113" t="s">
        <v>17</v>
      </c>
      <c r="S47" s="219">
        <f t="shared" ref="S47" si="19">IF(G47="","",IF(G47&gt;E47,IF(G47&lt;O47,G47,O47),O47))</f>
        <v>0.70833333333333337</v>
      </c>
      <c r="T47" s="118" t="s">
        <v>46</v>
      </c>
      <c r="U47" s="223">
        <f t="shared" ref="U47" si="20">I47</f>
        <v>0</v>
      </c>
      <c r="V47" s="114" t="s">
        <v>2</v>
      </c>
      <c r="W47" s="218" t="str">
        <f t="shared" ref="W47" si="21">IF(Q47="","",IF((S47+IF(Q47&gt;S47,1,0)-Q47-U47)*24=0,"",(S47+IF(Q47&gt;S47,1,0)-Q47-U47)*24))</f>
        <v/>
      </c>
      <c r="Y47" s="218">
        <f t="shared" si="9"/>
        <v>11</v>
      </c>
    </row>
  </sheetData>
  <sheetProtection sheet="1" insertRows="0" deleteRows="0"/>
  <mergeCells count="3">
    <mergeCell ref="E3:K3"/>
    <mergeCell ref="M3:O3"/>
    <mergeCell ref="Q3:W3"/>
  </mergeCells>
  <phoneticPr fontId="2"/>
  <pageMargins left="0.70866141732283472" right="0.70866141732283472" top="0.74803149606299213" bottom="0.74803149606299213" header="0.31496062992125984" footer="0.31496062992125984"/>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Button 3">
              <controlPr defaultSize="0" print="0" autoFill="0" autoPict="0" macro="[0]!シフト記号追加">
                <anchor moveWithCells="1" sizeWithCells="1">
                  <from>
                    <xdr:col>25</xdr:col>
                    <xdr:colOff>247650</xdr:colOff>
                    <xdr:row>4</xdr:row>
                    <xdr:rowOff>9525</xdr:rowOff>
                  </from>
                  <to>
                    <xdr:col>29</xdr:col>
                    <xdr:colOff>161925</xdr:colOff>
                    <xdr:row>7</xdr:row>
                    <xdr:rowOff>114300</xdr:rowOff>
                  </to>
                </anchor>
              </controlPr>
            </control>
          </mc:Choice>
        </mc:AlternateContent>
        <mc:AlternateContent xmlns:mc="http://schemas.openxmlformats.org/markup-compatibility/2006">
          <mc:Choice Requires="x14">
            <control shapeId="4100" r:id="rId5" name="Button 4">
              <controlPr defaultSize="0" print="0" autoFill="0" autoPict="0" macro="[0]!シフト記号削除">
                <anchor moveWithCells="1" sizeWithCells="1">
                  <from>
                    <xdr:col>25</xdr:col>
                    <xdr:colOff>247650</xdr:colOff>
                    <xdr:row>8</xdr:row>
                    <xdr:rowOff>0</xdr:rowOff>
                  </from>
                  <to>
                    <xdr:col>29</xdr:col>
                    <xdr:colOff>171450</xdr:colOff>
                    <xdr:row>11</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tint="0.79998168889431442"/>
    <pageSetUpPr fitToPage="1"/>
  </sheetPr>
  <dimension ref="B1:BB129"/>
  <sheetViews>
    <sheetView topLeftCell="A67" workbookViewId="0">
      <selection activeCell="N13" sqref="N13"/>
    </sheetView>
  </sheetViews>
  <sheetFormatPr defaultRowHeight="18.75" x14ac:dyDescent="0.4"/>
  <cols>
    <col min="1" max="1" width="1.375" style="49" customWidth="1"/>
    <col min="2" max="3" width="9" style="49"/>
    <col min="4" max="4" width="40.625" style="49" customWidth="1"/>
    <col min="5" max="16384" width="9" style="49"/>
  </cols>
  <sheetData>
    <row r="1" spans="2:11" x14ac:dyDescent="0.4">
      <c r="B1" s="49" t="s">
        <v>115</v>
      </c>
      <c r="D1" s="119"/>
      <c r="E1" s="119"/>
      <c r="F1" s="119"/>
    </row>
    <row r="2" spans="2:11" s="121" customFormat="1" ht="20.25" customHeight="1" x14ac:dyDescent="0.4">
      <c r="B2" s="120" t="s">
        <v>314</v>
      </c>
      <c r="C2" s="120"/>
      <c r="D2" s="119"/>
      <c r="E2" s="119"/>
      <c r="F2" s="119"/>
    </row>
    <row r="3" spans="2:11" s="121" customFormat="1" ht="20.25" customHeight="1" x14ac:dyDescent="0.4">
      <c r="B3" s="120"/>
      <c r="C3" s="120"/>
      <c r="D3" s="119"/>
      <c r="E3" s="119"/>
      <c r="F3" s="119"/>
    </row>
    <row r="4" spans="2:11" s="126" customFormat="1" ht="20.25" customHeight="1" x14ac:dyDescent="0.4">
      <c r="B4" s="228"/>
      <c r="C4" s="119" t="s">
        <v>318</v>
      </c>
      <c r="D4" s="119"/>
      <c r="F4" s="426" t="s">
        <v>319</v>
      </c>
      <c r="G4" s="426"/>
      <c r="H4" s="426"/>
      <c r="I4" s="426"/>
      <c r="J4" s="426"/>
      <c r="K4" s="426"/>
    </row>
    <row r="5" spans="2:11" s="126" customFormat="1" ht="20.25" customHeight="1" x14ac:dyDescent="0.4">
      <c r="B5" s="229"/>
      <c r="C5" s="119" t="s">
        <v>320</v>
      </c>
      <c r="D5" s="119"/>
      <c r="F5" s="426"/>
      <c r="G5" s="426"/>
      <c r="H5" s="426"/>
      <c r="I5" s="426"/>
      <c r="J5" s="426"/>
      <c r="K5" s="426"/>
    </row>
    <row r="6" spans="2:11" s="121" customFormat="1" ht="20.25" customHeight="1" x14ac:dyDescent="0.4">
      <c r="B6" s="123" t="s">
        <v>271</v>
      </c>
      <c r="C6" s="119"/>
      <c r="D6" s="119"/>
      <c r="E6" s="122"/>
      <c r="F6" s="124"/>
    </row>
    <row r="7" spans="2:11" s="121" customFormat="1" ht="20.25" customHeight="1" x14ac:dyDescent="0.4">
      <c r="B7" s="120"/>
      <c r="C7" s="120"/>
      <c r="D7" s="119"/>
      <c r="E7" s="122"/>
      <c r="F7" s="124"/>
    </row>
    <row r="8" spans="2:11" s="121" customFormat="1" ht="20.25" customHeight="1" x14ac:dyDescent="0.4">
      <c r="B8" s="119" t="s">
        <v>116</v>
      </c>
      <c r="C8" s="120"/>
      <c r="D8" s="119"/>
      <c r="E8" s="122"/>
      <c r="F8" s="124"/>
    </row>
    <row r="9" spans="2:11" s="121" customFormat="1" ht="20.25" customHeight="1" x14ac:dyDescent="0.4">
      <c r="B9" s="120"/>
      <c r="C9" s="120"/>
      <c r="D9" s="119"/>
      <c r="E9" s="119"/>
      <c r="F9" s="119"/>
    </row>
    <row r="10" spans="2:11" s="121" customFormat="1" ht="20.25" customHeight="1" x14ac:dyDescent="0.4">
      <c r="B10" s="119" t="s">
        <v>117</v>
      </c>
      <c r="C10" s="120"/>
      <c r="D10" s="119"/>
      <c r="E10" s="119"/>
      <c r="F10" s="119"/>
    </row>
    <row r="11" spans="2:11" s="121" customFormat="1" ht="20.25" customHeight="1" x14ac:dyDescent="0.4">
      <c r="B11" s="119" t="s">
        <v>118</v>
      </c>
      <c r="C11" s="120"/>
      <c r="D11" s="119"/>
      <c r="E11" s="119"/>
      <c r="F11" s="119"/>
    </row>
    <row r="12" spans="2:11" s="121" customFormat="1" ht="20.25" customHeight="1" x14ac:dyDescent="0.4">
      <c r="B12" s="119" t="s">
        <v>119</v>
      </c>
      <c r="C12" s="120"/>
      <c r="D12" s="119"/>
    </row>
    <row r="13" spans="2:11" s="121" customFormat="1" ht="20.25" customHeight="1" x14ac:dyDescent="0.4">
      <c r="B13" s="119"/>
      <c r="C13" s="120"/>
      <c r="D13" s="119"/>
    </row>
    <row r="14" spans="2:11" s="121" customFormat="1" ht="20.25" customHeight="1" x14ac:dyDescent="0.4">
      <c r="B14" s="119" t="s">
        <v>229</v>
      </c>
      <c r="C14" s="120"/>
      <c r="D14" s="119"/>
    </row>
    <row r="15" spans="2:11" s="121" customFormat="1" ht="20.25" customHeight="1" x14ac:dyDescent="0.4">
      <c r="B15" s="119"/>
      <c r="C15" s="120"/>
      <c r="D15" s="119"/>
    </row>
    <row r="16" spans="2:11" s="121" customFormat="1" ht="20.25" customHeight="1" x14ac:dyDescent="0.4">
      <c r="B16" s="119" t="s">
        <v>263</v>
      </c>
      <c r="C16" s="120"/>
      <c r="D16" s="119"/>
    </row>
    <row r="17" spans="2:4" s="121" customFormat="1" ht="20.25" customHeight="1" x14ac:dyDescent="0.4">
      <c r="B17" s="119" t="s">
        <v>230</v>
      </c>
      <c r="C17" s="120"/>
      <c r="D17" s="119"/>
    </row>
    <row r="18" spans="2:4" s="121" customFormat="1" ht="20.25" customHeight="1" x14ac:dyDescent="0.4">
      <c r="B18" s="120"/>
      <c r="C18" s="120"/>
      <c r="D18" s="119"/>
    </row>
    <row r="19" spans="2:4" s="121" customFormat="1" ht="20.25" customHeight="1" x14ac:dyDescent="0.4">
      <c r="B19" s="119" t="s">
        <v>301</v>
      </c>
      <c r="C19" s="120"/>
      <c r="D19" s="119"/>
    </row>
    <row r="20" spans="2:4" s="121" customFormat="1" ht="20.25" customHeight="1" x14ac:dyDescent="0.4">
      <c r="B20" s="120"/>
      <c r="C20" s="120"/>
      <c r="D20" s="119"/>
    </row>
    <row r="21" spans="2:4" s="121" customFormat="1" ht="20.25" customHeight="1" x14ac:dyDescent="0.4">
      <c r="B21" s="119" t="s">
        <v>302</v>
      </c>
      <c r="C21" s="120"/>
      <c r="D21" s="119"/>
    </row>
    <row r="22" spans="2:4" s="121" customFormat="1" ht="20.25" customHeight="1" x14ac:dyDescent="0.4">
      <c r="B22" s="119" t="s">
        <v>231</v>
      </c>
      <c r="C22" s="120"/>
      <c r="D22" s="119"/>
    </row>
    <row r="23" spans="2:4" s="121" customFormat="1" ht="20.25" customHeight="1" x14ac:dyDescent="0.4">
      <c r="B23" s="120"/>
      <c r="C23" s="120"/>
      <c r="D23" s="119"/>
    </row>
    <row r="24" spans="2:4" s="121" customFormat="1" ht="20.25" customHeight="1" x14ac:dyDescent="0.4">
      <c r="B24" s="119" t="s">
        <v>333</v>
      </c>
      <c r="C24" s="120"/>
      <c r="D24" s="119"/>
    </row>
    <row r="25" spans="2:4" s="121" customFormat="1" ht="20.25" customHeight="1" x14ac:dyDescent="0.4">
      <c r="B25" s="120"/>
      <c r="C25" s="120"/>
      <c r="D25" s="119"/>
    </row>
    <row r="26" spans="2:4" s="121" customFormat="1" ht="20.25" customHeight="1" x14ac:dyDescent="0.4">
      <c r="B26" s="119" t="s">
        <v>330</v>
      </c>
      <c r="C26" s="120"/>
      <c r="D26" s="119"/>
    </row>
    <row r="27" spans="2:4" s="121" customFormat="1" ht="20.25" customHeight="1" x14ac:dyDescent="0.4">
      <c r="B27" s="119" t="s">
        <v>323</v>
      </c>
      <c r="C27" s="120"/>
      <c r="D27" s="119"/>
    </row>
    <row r="28" spans="2:4" s="121" customFormat="1" ht="20.25" customHeight="1" x14ac:dyDescent="0.4">
      <c r="B28" s="119"/>
      <c r="C28" s="120"/>
      <c r="D28" s="119"/>
    </row>
    <row r="29" spans="2:4" s="121" customFormat="1" ht="20.25" customHeight="1" x14ac:dyDescent="0.4">
      <c r="B29" s="119" t="s">
        <v>303</v>
      </c>
      <c r="C29" s="120"/>
      <c r="D29" s="119"/>
    </row>
    <row r="30" spans="2:4" s="121" customFormat="1" ht="20.25" customHeight="1" x14ac:dyDescent="0.4">
      <c r="B30" s="119" t="s">
        <v>233</v>
      </c>
      <c r="C30" s="120"/>
      <c r="D30" s="119"/>
    </row>
    <row r="31" spans="2:4" s="121" customFormat="1" ht="20.25" customHeight="1" x14ac:dyDescent="0.4">
      <c r="B31" s="119" t="s">
        <v>234</v>
      </c>
      <c r="C31" s="120"/>
      <c r="D31" s="119"/>
    </row>
    <row r="32" spans="2:4" s="121" customFormat="1" ht="20.25" customHeight="1" x14ac:dyDescent="0.4">
      <c r="B32" s="119"/>
      <c r="C32" s="120"/>
      <c r="D32" s="119"/>
    </row>
    <row r="33" spans="2:4" s="121" customFormat="1" ht="20.25" customHeight="1" x14ac:dyDescent="0.4">
      <c r="B33" s="119" t="s">
        <v>304</v>
      </c>
      <c r="C33" s="120"/>
      <c r="D33" s="119"/>
    </row>
    <row r="34" spans="2:4" s="121" customFormat="1" ht="20.25" customHeight="1" x14ac:dyDescent="0.4">
      <c r="B34" s="119" t="s">
        <v>235</v>
      </c>
      <c r="C34" s="120"/>
      <c r="D34" s="119"/>
    </row>
    <row r="35" spans="2:4" s="121" customFormat="1" ht="20.25" customHeight="1" x14ac:dyDescent="0.4">
      <c r="B35" s="119" t="s">
        <v>236</v>
      </c>
      <c r="C35" s="120"/>
      <c r="D35" s="119"/>
    </row>
    <row r="36" spans="2:4" s="121" customFormat="1" ht="20.25" customHeight="1" x14ac:dyDescent="0.4">
      <c r="B36" s="119" t="s">
        <v>237</v>
      </c>
      <c r="C36" s="120"/>
      <c r="D36" s="119"/>
    </row>
    <row r="37" spans="2:4" s="121" customFormat="1" ht="20.25" customHeight="1" x14ac:dyDescent="0.4">
      <c r="B37" s="119"/>
      <c r="C37" s="119"/>
      <c r="D37" s="119"/>
    </row>
    <row r="38" spans="2:4" s="121" customFormat="1" ht="17.25" customHeight="1" x14ac:dyDescent="0.4">
      <c r="B38" s="119" t="s">
        <v>305</v>
      </c>
      <c r="C38" s="119"/>
      <c r="D38" s="119"/>
    </row>
    <row r="39" spans="2:4" s="121" customFormat="1" ht="17.25" customHeight="1" x14ac:dyDescent="0.4">
      <c r="B39" s="119" t="s">
        <v>232</v>
      </c>
      <c r="C39" s="119"/>
      <c r="D39" s="119"/>
    </row>
    <row r="40" spans="2:4" s="121" customFormat="1" ht="17.25" customHeight="1" x14ac:dyDescent="0.4">
      <c r="B40" s="119"/>
      <c r="C40" s="119"/>
      <c r="D40" s="119"/>
    </row>
    <row r="41" spans="2:4" s="121" customFormat="1" ht="17.25" customHeight="1" x14ac:dyDescent="0.4">
      <c r="B41" s="119"/>
      <c r="C41" s="75" t="s">
        <v>21</v>
      </c>
      <c r="D41" s="75" t="s">
        <v>3</v>
      </c>
    </row>
    <row r="42" spans="2:4" s="121" customFormat="1" ht="17.25" customHeight="1" x14ac:dyDescent="0.4">
      <c r="B42" s="119"/>
      <c r="C42" s="75">
        <v>1</v>
      </c>
      <c r="D42" s="125" t="s">
        <v>89</v>
      </c>
    </row>
    <row r="43" spans="2:4" s="121" customFormat="1" ht="17.25" customHeight="1" x14ac:dyDescent="0.4">
      <c r="B43" s="119"/>
      <c r="C43" s="75">
        <v>2</v>
      </c>
      <c r="D43" s="125" t="s">
        <v>135</v>
      </c>
    </row>
    <row r="44" spans="2:4" s="121" customFormat="1" ht="17.25" customHeight="1" x14ac:dyDescent="0.4">
      <c r="B44" s="119"/>
      <c r="C44" s="75">
        <v>3</v>
      </c>
      <c r="D44" s="125" t="s">
        <v>136</v>
      </c>
    </row>
    <row r="45" spans="2:4" s="121" customFormat="1" ht="17.25" customHeight="1" x14ac:dyDescent="0.4">
      <c r="B45" s="119"/>
      <c r="C45" s="75">
        <v>4</v>
      </c>
      <c r="D45" s="125" t="s">
        <v>137</v>
      </c>
    </row>
    <row r="46" spans="2:4" s="121" customFormat="1" ht="17.25" customHeight="1" x14ac:dyDescent="0.4">
      <c r="B46" s="119"/>
      <c r="C46" s="75">
        <v>5</v>
      </c>
      <c r="D46" s="125" t="s">
        <v>138</v>
      </c>
    </row>
    <row r="47" spans="2:4" s="121" customFormat="1" ht="17.25" customHeight="1" x14ac:dyDescent="0.4">
      <c r="B47" s="119"/>
      <c r="C47" s="75">
        <v>6</v>
      </c>
      <c r="D47" s="125" t="s">
        <v>139</v>
      </c>
    </row>
    <row r="48" spans="2:4" s="121" customFormat="1" ht="17.25" customHeight="1" x14ac:dyDescent="0.4">
      <c r="B48" s="119"/>
      <c r="C48" s="75">
        <v>7</v>
      </c>
      <c r="D48" s="125" t="s">
        <v>140</v>
      </c>
    </row>
    <row r="49" spans="2:25" s="121" customFormat="1" ht="17.25" customHeight="1" x14ac:dyDescent="0.4">
      <c r="B49" s="119"/>
      <c r="C49" s="75">
        <v>8</v>
      </c>
      <c r="D49" s="125" t="s">
        <v>90</v>
      </c>
    </row>
    <row r="50" spans="2:25" s="121" customFormat="1" ht="17.25" customHeight="1" x14ac:dyDescent="0.4">
      <c r="B50" s="119"/>
      <c r="C50" s="122"/>
      <c r="D50" s="124"/>
    </row>
    <row r="51" spans="2:25" s="121" customFormat="1" ht="17.25" customHeight="1" x14ac:dyDescent="0.4">
      <c r="B51" s="119" t="s">
        <v>306</v>
      </c>
      <c r="C51" s="119"/>
      <c r="D51" s="119"/>
      <c r="E51" s="126"/>
      <c r="F51" s="126"/>
    </row>
    <row r="52" spans="2:25" s="121" customFormat="1" ht="17.25" customHeight="1" x14ac:dyDescent="0.4">
      <c r="B52" s="119" t="s">
        <v>120</v>
      </c>
      <c r="C52" s="119"/>
      <c r="D52" s="119"/>
      <c r="E52" s="126"/>
      <c r="F52" s="126"/>
    </row>
    <row r="53" spans="2:25" s="121" customFormat="1" ht="17.25" customHeight="1" x14ac:dyDescent="0.4">
      <c r="B53" s="119"/>
      <c r="C53" s="119"/>
      <c r="D53" s="119"/>
      <c r="E53" s="126"/>
      <c r="F53" s="126"/>
      <c r="G53" s="127"/>
      <c r="H53" s="127"/>
      <c r="J53" s="127"/>
      <c r="K53" s="127"/>
      <c r="L53" s="127"/>
      <c r="M53" s="127"/>
      <c r="N53" s="127"/>
      <c r="O53" s="127"/>
      <c r="R53" s="127"/>
      <c r="S53" s="127"/>
      <c r="T53" s="127"/>
      <c r="W53" s="127"/>
      <c r="X53" s="127"/>
      <c r="Y53" s="127"/>
    </row>
    <row r="54" spans="2:25" s="121" customFormat="1" ht="17.25" customHeight="1" x14ac:dyDescent="0.4">
      <c r="B54" s="119"/>
      <c r="C54" s="75" t="s">
        <v>4</v>
      </c>
      <c r="D54" s="75" t="s">
        <v>5</v>
      </c>
      <c r="E54" s="126"/>
      <c r="F54" s="126"/>
      <c r="G54" s="127"/>
      <c r="H54" s="127"/>
      <c r="J54" s="127"/>
      <c r="K54" s="127"/>
      <c r="L54" s="127"/>
      <c r="M54" s="127"/>
      <c r="N54" s="127"/>
      <c r="O54" s="127"/>
      <c r="R54" s="127"/>
      <c r="S54" s="127"/>
      <c r="T54" s="127"/>
      <c r="W54" s="127"/>
      <c r="X54" s="127"/>
      <c r="Y54" s="127"/>
    </row>
    <row r="55" spans="2:25" s="121" customFormat="1" ht="17.25" customHeight="1" x14ac:dyDescent="0.4">
      <c r="B55" s="119"/>
      <c r="C55" s="75" t="s">
        <v>6</v>
      </c>
      <c r="D55" s="125" t="s">
        <v>121</v>
      </c>
      <c r="E55" s="126"/>
      <c r="F55" s="126"/>
      <c r="G55" s="127"/>
      <c r="H55" s="127"/>
      <c r="J55" s="127"/>
      <c r="K55" s="127"/>
      <c r="L55" s="127"/>
      <c r="M55" s="127"/>
      <c r="N55" s="127"/>
      <c r="O55" s="127"/>
      <c r="R55" s="127"/>
      <c r="S55" s="127"/>
      <c r="T55" s="127"/>
      <c r="W55" s="127"/>
      <c r="X55" s="127"/>
      <c r="Y55" s="127"/>
    </row>
    <row r="56" spans="2:25" s="121" customFormat="1" ht="17.25" customHeight="1" x14ac:dyDescent="0.4">
      <c r="B56" s="119"/>
      <c r="C56" s="75" t="s">
        <v>7</v>
      </c>
      <c r="D56" s="125" t="s">
        <v>122</v>
      </c>
      <c r="E56" s="126"/>
      <c r="F56" s="126"/>
      <c r="G56" s="127"/>
      <c r="H56" s="127"/>
      <c r="J56" s="127"/>
      <c r="K56" s="127"/>
      <c r="L56" s="127"/>
      <c r="M56" s="127"/>
      <c r="N56" s="127"/>
      <c r="O56" s="127"/>
      <c r="R56" s="127"/>
      <c r="S56" s="127"/>
      <c r="T56" s="127"/>
      <c r="W56" s="127"/>
      <c r="X56" s="127"/>
      <c r="Y56" s="127"/>
    </row>
    <row r="57" spans="2:25" s="121" customFormat="1" ht="17.25" customHeight="1" x14ac:dyDescent="0.4">
      <c r="B57" s="119"/>
      <c r="C57" s="75" t="s">
        <v>8</v>
      </c>
      <c r="D57" s="125" t="s">
        <v>123</v>
      </c>
      <c r="E57" s="126"/>
      <c r="F57" s="126"/>
      <c r="G57" s="127"/>
      <c r="H57" s="127"/>
      <c r="J57" s="127"/>
      <c r="K57" s="127"/>
      <c r="L57" s="127"/>
      <c r="M57" s="127"/>
      <c r="N57" s="127"/>
      <c r="O57" s="127"/>
      <c r="R57" s="127"/>
      <c r="S57" s="127"/>
      <c r="T57" s="127"/>
      <c r="W57" s="127"/>
      <c r="X57" s="127"/>
      <c r="Y57" s="127"/>
    </row>
    <row r="58" spans="2:25" s="121" customFormat="1" ht="17.25" customHeight="1" x14ac:dyDescent="0.4">
      <c r="B58" s="119"/>
      <c r="C58" s="75" t="s">
        <v>9</v>
      </c>
      <c r="D58" s="125" t="s">
        <v>272</v>
      </c>
      <c r="E58" s="126"/>
      <c r="F58" s="126"/>
      <c r="G58" s="127"/>
      <c r="H58" s="127"/>
      <c r="J58" s="127"/>
      <c r="K58" s="127"/>
      <c r="L58" s="127"/>
      <c r="M58" s="127"/>
      <c r="N58" s="127"/>
      <c r="O58" s="127"/>
      <c r="R58" s="127"/>
      <c r="S58" s="127"/>
      <c r="T58" s="127"/>
      <c r="W58" s="127"/>
      <c r="X58" s="127"/>
      <c r="Y58" s="127"/>
    </row>
    <row r="59" spans="2:25" s="121" customFormat="1" ht="17.25" customHeight="1" x14ac:dyDescent="0.4">
      <c r="B59" s="119"/>
      <c r="C59" s="119"/>
      <c r="D59" s="119"/>
      <c r="E59" s="126"/>
      <c r="F59" s="126"/>
      <c r="G59" s="127"/>
      <c r="H59" s="127"/>
      <c r="J59" s="127"/>
      <c r="K59" s="127"/>
      <c r="L59" s="127"/>
      <c r="M59" s="127"/>
      <c r="N59" s="127"/>
      <c r="O59" s="127"/>
      <c r="R59" s="127"/>
      <c r="S59" s="127"/>
      <c r="T59" s="127"/>
      <c r="W59" s="127"/>
      <c r="X59" s="127"/>
      <c r="Y59" s="127"/>
    </row>
    <row r="60" spans="2:25" s="121" customFormat="1" ht="17.25" customHeight="1" x14ac:dyDescent="0.4">
      <c r="B60" s="119"/>
      <c r="C60" s="128" t="s">
        <v>10</v>
      </c>
      <c r="D60" s="119"/>
      <c r="E60" s="126"/>
      <c r="F60" s="126"/>
      <c r="G60" s="127"/>
      <c r="H60" s="127"/>
      <c r="J60" s="127"/>
      <c r="K60" s="127"/>
      <c r="L60" s="127"/>
      <c r="M60" s="127"/>
      <c r="N60" s="127"/>
      <c r="O60" s="127"/>
      <c r="R60" s="127"/>
      <c r="S60" s="127"/>
      <c r="T60" s="127"/>
      <c r="W60" s="127"/>
      <c r="X60" s="127"/>
      <c r="Y60" s="127"/>
    </row>
    <row r="61" spans="2:25" s="121" customFormat="1" ht="17.25" customHeight="1" x14ac:dyDescent="0.4">
      <c r="B61" s="126"/>
      <c r="C61" s="119" t="s">
        <v>124</v>
      </c>
      <c r="D61" s="126"/>
      <c r="E61" s="126"/>
      <c r="F61" s="128"/>
      <c r="G61" s="127"/>
      <c r="H61" s="127"/>
      <c r="J61" s="127"/>
      <c r="K61" s="127"/>
      <c r="L61" s="127"/>
      <c r="M61" s="127"/>
      <c r="N61" s="127"/>
      <c r="O61" s="127"/>
      <c r="R61" s="127"/>
      <c r="S61" s="127"/>
      <c r="T61" s="127"/>
      <c r="W61" s="127"/>
      <c r="X61" s="127"/>
      <c r="Y61" s="127"/>
    </row>
    <row r="62" spans="2:25" s="121" customFormat="1" ht="17.25" customHeight="1" x14ac:dyDescent="0.4">
      <c r="B62" s="126"/>
      <c r="C62" s="119" t="s">
        <v>273</v>
      </c>
      <c r="D62" s="126"/>
      <c r="E62" s="126"/>
      <c r="F62" s="119"/>
      <c r="G62" s="127"/>
      <c r="H62" s="127"/>
      <c r="J62" s="127"/>
      <c r="K62" s="127"/>
      <c r="L62" s="127"/>
      <c r="M62" s="127"/>
      <c r="N62" s="127"/>
      <c r="O62" s="127"/>
      <c r="R62" s="127"/>
      <c r="S62" s="127"/>
      <c r="T62" s="127"/>
      <c r="W62" s="127"/>
      <c r="X62" s="127"/>
      <c r="Y62" s="127"/>
    </row>
    <row r="63" spans="2:25" s="121" customFormat="1" ht="17.25" customHeight="1" x14ac:dyDescent="0.4">
      <c r="B63" s="119"/>
      <c r="C63" s="119"/>
      <c r="D63" s="119"/>
      <c r="E63" s="128"/>
      <c r="F63" s="127"/>
      <c r="G63" s="127"/>
      <c r="H63" s="127"/>
      <c r="J63" s="127"/>
      <c r="K63" s="127"/>
      <c r="L63" s="127"/>
      <c r="M63" s="127"/>
      <c r="N63" s="127"/>
      <c r="O63" s="127"/>
      <c r="R63" s="127"/>
      <c r="S63" s="127"/>
      <c r="T63" s="127"/>
      <c r="W63" s="127"/>
      <c r="X63" s="127"/>
      <c r="Y63" s="127"/>
    </row>
    <row r="64" spans="2:25" s="121" customFormat="1" ht="17.25" customHeight="1" x14ac:dyDescent="0.4">
      <c r="B64" s="119" t="s">
        <v>307</v>
      </c>
      <c r="C64" s="119"/>
      <c r="D64" s="119"/>
    </row>
    <row r="65" spans="2:51" s="121" customFormat="1" ht="17.25" customHeight="1" x14ac:dyDescent="0.4">
      <c r="B65" s="119" t="s">
        <v>241</v>
      </c>
      <c r="C65" s="119"/>
      <c r="D65" s="119"/>
      <c r="AH65" s="74"/>
      <c r="AI65" s="74"/>
      <c r="AJ65" s="74"/>
      <c r="AK65" s="74"/>
      <c r="AL65" s="74"/>
      <c r="AM65" s="74"/>
      <c r="AN65" s="74"/>
      <c r="AO65" s="74"/>
      <c r="AP65" s="74"/>
      <c r="AQ65" s="74"/>
      <c r="AR65" s="74"/>
      <c r="AS65" s="74"/>
    </row>
    <row r="66" spans="2:51" s="121" customFormat="1" ht="17.25" customHeight="1" x14ac:dyDescent="0.4">
      <c r="B66" s="129" t="s">
        <v>242</v>
      </c>
      <c r="C66" s="126"/>
      <c r="D66" s="126"/>
      <c r="E66" s="130"/>
      <c r="F66" s="130"/>
      <c r="G66" s="130"/>
      <c r="H66" s="130"/>
      <c r="I66" s="130"/>
      <c r="J66" s="130"/>
      <c r="K66" s="130"/>
      <c r="L66" s="130"/>
      <c r="M66" s="130"/>
      <c r="N66" s="130"/>
      <c r="O66" s="131"/>
      <c r="P66" s="131"/>
      <c r="Q66" s="130"/>
      <c r="R66" s="131"/>
      <c r="S66" s="130"/>
      <c r="T66" s="130"/>
      <c r="U66" s="131"/>
      <c r="V66" s="74"/>
      <c r="W66" s="74"/>
      <c r="X66" s="74"/>
      <c r="Y66" s="130"/>
      <c r="Z66" s="130"/>
      <c r="AA66" s="130"/>
      <c r="AB66" s="130"/>
      <c r="AC66" s="74"/>
      <c r="AD66" s="130"/>
      <c r="AE66" s="131"/>
      <c r="AF66" s="131"/>
      <c r="AG66" s="131"/>
      <c r="AH66" s="131"/>
      <c r="AI66" s="132"/>
      <c r="AJ66" s="131"/>
      <c r="AK66" s="131"/>
      <c r="AL66" s="131"/>
      <c r="AM66" s="131"/>
      <c r="AN66" s="131"/>
      <c r="AO66" s="131"/>
      <c r="AP66" s="131"/>
      <c r="AQ66" s="131"/>
      <c r="AR66" s="131"/>
      <c r="AS66" s="131"/>
      <c r="AT66" s="131"/>
      <c r="AU66" s="131"/>
      <c r="AV66" s="131"/>
      <c r="AW66" s="131"/>
      <c r="AX66" s="131"/>
      <c r="AY66" s="132"/>
    </row>
    <row r="67" spans="2:51" s="121" customFormat="1" ht="17.25" customHeight="1" x14ac:dyDescent="0.4">
      <c r="B67" s="129" t="s">
        <v>243</v>
      </c>
      <c r="C67" s="126"/>
      <c r="D67" s="126"/>
      <c r="E67" s="130"/>
      <c r="F67" s="130"/>
      <c r="G67" s="130"/>
      <c r="H67" s="130"/>
      <c r="I67" s="130"/>
      <c r="J67" s="130"/>
      <c r="K67" s="130"/>
      <c r="L67" s="130"/>
      <c r="M67" s="130"/>
      <c r="N67" s="130"/>
      <c r="O67" s="131"/>
      <c r="P67" s="131"/>
      <c r="Q67" s="130"/>
      <c r="R67" s="131"/>
      <c r="S67" s="130"/>
      <c r="T67" s="130"/>
      <c r="U67" s="131"/>
      <c r="V67" s="74"/>
      <c r="W67" s="74"/>
      <c r="X67" s="74"/>
      <c r="Y67" s="130"/>
      <c r="Z67" s="130"/>
      <c r="AA67" s="130"/>
      <c r="AB67" s="130"/>
      <c r="AC67" s="74"/>
      <c r="AD67" s="130"/>
      <c r="AE67" s="131"/>
      <c r="AF67" s="131"/>
      <c r="AG67" s="131"/>
      <c r="AH67" s="131"/>
      <c r="AI67" s="132"/>
      <c r="AJ67" s="131"/>
      <c r="AK67" s="131"/>
      <c r="AL67" s="131"/>
      <c r="AM67" s="131"/>
      <c r="AN67" s="131"/>
      <c r="AO67" s="131"/>
      <c r="AP67" s="131"/>
      <c r="AQ67" s="131"/>
      <c r="AR67" s="131"/>
      <c r="AS67" s="131"/>
      <c r="AT67" s="131"/>
      <c r="AU67" s="131"/>
      <c r="AV67" s="131"/>
      <c r="AW67" s="131"/>
      <c r="AX67" s="131"/>
      <c r="AY67" s="132"/>
    </row>
    <row r="68" spans="2:51" s="121" customFormat="1" ht="17.25" customHeight="1" x14ac:dyDescent="0.4">
      <c r="F68" s="74"/>
    </row>
    <row r="69" spans="2:51" s="121" customFormat="1" ht="17.25" customHeight="1" x14ac:dyDescent="0.4">
      <c r="B69" s="119" t="s">
        <v>308</v>
      </c>
      <c r="C69" s="119"/>
    </row>
    <row r="70" spans="2:51" s="121" customFormat="1" ht="17.25" customHeight="1" x14ac:dyDescent="0.4">
      <c r="B70" s="119"/>
      <c r="C70" s="119"/>
    </row>
    <row r="71" spans="2:51" s="121" customFormat="1" ht="17.25" customHeight="1" x14ac:dyDescent="0.4">
      <c r="B71" s="119" t="s">
        <v>309</v>
      </c>
      <c r="C71" s="119"/>
    </row>
    <row r="72" spans="2:51" s="121" customFormat="1" ht="17.25" customHeight="1" x14ac:dyDescent="0.4">
      <c r="B72" s="119" t="s">
        <v>125</v>
      </c>
      <c r="C72" s="119"/>
    </row>
    <row r="73" spans="2:51" s="121" customFormat="1" ht="17.25" customHeight="1" x14ac:dyDescent="0.4">
      <c r="B73" s="119"/>
      <c r="C73" s="119"/>
    </row>
    <row r="74" spans="2:51" s="121" customFormat="1" ht="17.25" customHeight="1" x14ac:dyDescent="0.4">
      <c r="B74" s="119" t="s">
        <v>310</v>
      </c>
      <c r="C74" s="119"/>
    </row>
    <row r="75" spans="2:51" s="121" customFormat="1" ht="17.25" customHeight="1" x14ac:dyDescent="0.4">
      <c r="B75" s="119" t="s">
        <v>126</v>
      </c>
      <c r="C75" s="119"/>
    </row>
    <row r="76" spans="2:51" s="121" customFormat="1" ht="17.25" customHeight="1" x14ac:dyDescent="0.4">
      <c r="B76" s="119"/>
      <c r="C76" s="119"/>
    </row>
    <row r="77" spans="2:51" s="121" customFormat="1" ht="17.25" customHeight="1" x14ac:dyDescent="0.4">
      <c r="B77" s="119" t="s">
        <v>311</v>
      </c>
      <c r="C77" s="119"/>
      <c r="D77" s="119"/>
    </row>
    <row r="78" spans="2:51" s="121" customFormat="1" ht="17.25" customHeight="1" x14ac:dyDescent="0.4">
      <c r="B78" s="119"/>
      <c r="C78" s="119"/>
      <c r="D78" s="119"/>
    </row>
    <row r="79" spans="2:51" s="121" customFormat="1" ht="17.25" customHeight="1" x14ac:dyDescent="0.4">
      <c r="B79" s="126" t="s">
        <v>312</v>
      </c>
      <c r="C79" s="126"/>
      <c r="D79" s="119"/>
    </row>
    <row r="80" spans="2:51" s="121" customFormat="1" ht="17.25" customHeight="1" x14ac:dyDescent="0.4">
      <c r="B80" s="126" t="s">
        <v>127</v>
      </c>
      <c r="C80" s="126"/>
      <c r="D80" s="119"/>
    </row>
    <row r="81" spans="2:54" s="121" customFormat="1" ht="17.25" customHeight="1" x14ac:dyDescent="0.4"/>
    <row r="82" spans="2:54" s="121" customFormat="1" ht="17.25" customHeight="1" x14ac:dyDescent="0.4">
      <c r="B82" s="126" t="s">
        <v>313</v>
      </c>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c r="AO82" s="133"/>
      <c r="AP82" s="133"/>
      <c r="AQ82" s="133"/>
      <c r="AR82" s="133"/>
      <c r="AS82" s="133"/>
      <c r="AT82" s="133"/>
      <c r="AU82" s="133"/>
      <c r="AV82" s="133"/>
      <c r="AW82" s="133"/>
      <c r="AX82" s="133"/>
    </row>
    <row r="83" spans="2:54" s="121" customFormat="1" ht="17.25" customHeight="1" x14ac:dyDescent="0.4">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c r="AO83" s="133"/>
      <c r="AP83" s="133"/>
      <c r="AQ83" s="133"/>
      <c r="AR83" s="133"/>
      <c r="AS83" s="133"/>
      <c r="AT83" s="133"/>
      <c r="AU83" s="133"/>
      <c r="AV83" s="133"/>
      <c r="AW83" s="133"/>
      <c r="AX83" s="133"/>
      <c r="AY83" s="133"/>
      <c r="AZ83" s="133"/>
      <c r="BA83" s="133"/>
      <c r="BB83" s="133"/>
    </row>
    <row r="84" spans="2:54" ht="18.75" customHeight="1" x14ac:dyDescent="0.4"/>
    <row r="85" spans="2:54" ht="18.75" customHeight="1" x14ac:dyDescent="0.4"/>
    <row r="86" spans="2:54" ht="18.75" customHeight="1" x14ac:dyDescent="0.4"/>
    <row r="87" spans="2:54" ht="18.75" customHeight="1" x14ac:dyDescent="0.4"/>
    <row r="88" spans="2:54" ht="18.75" customHeight="1" x14ac:dyDescent="0.4"/>
    <row r="89" spans="2:54" ht="18.75" customHeight="1" x14ac:dyDescent="0.4"/>
    <row r="90" spans="2:54" ht="18.75" customHeight="1" x14ac:dyDescent="0.4"/>
    <row r="91" spans="2:54" ht="18.75" customHeight="1" x14ac:dyDescent="0.4"/>
    <row r="92" spans="2:54" ht="18.75" customHeight="1" x14ac:dyDescent="0.4"/>
    <row r="93" spans="2:54" ht="18.75" customHeight="1" x14ac:dyDescent="0.4"/>
    <row r="94" spans="2:54" ht="18.75" customHeight="1" x14ac:dyDescent="0.4"/>
    <row r="95" spans="2:54" ht="18.75" customHeight="1" x14ac:dyDescent="0.4"/>
    <row r="96" spans="2:54"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30"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9" tint="0.79998168889431442"/>
    <pageSetUpPr fitToPage="1"/>
  </sheetPr>
  <dimension ref="A1:BS200"/>
  <sheetViews>
    <sheetView showGridLines="0" view="pageBreakPreview" zoomScale="75" zoomScaleNormal="55" zoomScaleSheetLayoutView="75" workbookViewId="0">
      <selection activeCell="AO138" sqref="AO138"/>
    </sheetView>
  </sheetViews>
  <sheetFormatPr defaultColWidth="4.5" defaultRowHeight="14.25" x14ac:dyDescent="0.4"/>
  <cols>
    <col min="1" max="1" width="0.875" style="1" customWidth="1"/>
    <col min="2" max="2" width="5.75" style="1" customWidth="1"/>
    <col min="3" max="6" width="5.75" style="1" hidden="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20</v>
      </c>
      <c r="H1" s="5"/>
      <c r="I1" s="5"/>
      <c r="J1" s="5"/>
      <c r="K1" s="5"/>
      <c r="L1" s="5"/>
      <c r="M1" s="5"/>
      <c r="N1" s="5"/>
      <c r="Q1" s="8" t="s">
        <v>0</v>
      </c>
      <c r="T1" s="5"/>
      <c r="U1" s="5"/>
      <c r="V1" s="5"/>
      <c r="W1" s="5"/>
      <c r="X1" s="5"/>
      <c r="Y1" s="5"/>
      <c r="Z1" s="5"/>
      <c r="AA1" s="5"/>
      <c r="AW1" s="10" t="s">
        <v>32</v>
      </c>
      <c r="AX1" s="398" t="s">
        <v>192</v>
      </c>
      <c r="AY1" s="399"/>
      <c r="AZ1" s="399"/>
      <c r="BA1" s="399"/>
      <c r="BB1" s="399"/>
      <c r="BC1" s="399"/>
      <c r="BD1" s="399"/>
      <c r="BE1" s="399"/>
      <c r="BF1" s="399"/>
      <c r="BG1" s="399"/>
      <c r="BH1" s="399"/>
      <c r="BI1" s="399"/>
      <c r="BJ1" s="399"/>
      <c r="BK1" s="399"/>
      <c r="BL1" s="399"/>
      <c r="BM1" s="399"/>
      <c r="BN1" s="10" t="s">
        <v>2</v>
      </c>
    </row>
    <row r="2" spans="2:71" s="9" customFormat="1" ht="20.25" customHeight="1" x14ac:dyDescent="0.4">
      <c r="N2" s="8"/>
      <c r="Q2" s="8"/>
      <c r="R2" s="8"/>
      <c r="T2" s="10"/>
      <c r="U2" s="10"/>
      <c r="V2" s="10"/>
      <c r="W2" s="10"/>
      <c r="X2" s="10"/>
      <c r="Y2" s="10"/>
      <c r="Z2" s="10"/>
      <c r="AA2" s="10"/>
      <c r="AF2" s="41" t="s">
        <v>29</v>
      </c>
      <c r="AG2" s="400">
        <v>2</v>
      </c>
      <c r="AH2" s="400"/>
      <c r="AI2" s="41" t="s">
        <v>30</v>
      </c>
      <c r="AJ2" s="401">
        <f>IF(AG2=0,"",YEAR(DATE(2018+AG2,1,1)))</f>
        <v>2020</v>
      </c>
      <c r="AK2" s="401"/>
      <c r="AL2" s="42" t="s">
        <v>31</v>
      </c>
      <c r="AM2" s="42" t="s">
        <v>1</v>
      </c>
      <c r="AN2" s="400">
        <v>4</v>
      </c>
      <c r="AO2" s="400"/>
      <c r="AP2" s="42" t="s">
        <v>26</v>
      </c>
      <c r="AW2" s="10" t="s">
        <v>33</v>
      </c>
      <c r="AX2" s="402" t="s">
        <v>262</v>
      </c>
      <c r="AY2" s="402"/>
      <c r="AZ2" s="402"/>
      <c r="BA2" s="402"/>
      <c r="BB2" s="402"/>
      <c r="BC2" s="402"/>
      <c r="BD2" s="402"/>
      <c r="BE2" s="402"/>
      <c r="BF2" s="402"/>
      <c r="BG2" s="402"/>
      <c r="BH2" s="402"/>
      <c r="BI2" s="402"/>
      <c r="BJ2" s="402"/>
      <c r="BK2" s="402"/>
      <c r="BL2" s="402"/>
      <c r="BM2" s="402"/>
      <c r="BN2" s="10" t="s">
        <v>2</v>
      </c>
      <c r="BO2" s="10"/>
      <c r="BP2" s="10"/>
      <c r="BQ2" s="10"/>
    </row>
    <row r="3" spans="2:71" s="9" customFormat="1" ht="20.25" customHeight="1" x14ac:dyDescent="0.4">
      <c r="N3" s="8"/>
      <c r="Q3" s="8"/>
      <c r="S3" s="10"/>
      <c r="T3" s="10"/>
      <c r="U3" s="10"/>
      <c r="V3" s="10"/>
      <c r="W3" s="10"/>
      <c r="X3" s="10"/>
      <c r="Y3" s="10"/>
      <c r="AG3" s="36"/>
      <c r="AH3" s="36"/>
      <c r="AI3" s="37"/>
      <c r="AJ3" s="38"/>
      <c r="AK3" s="37"/>
      <c r="BH3" s="39" t="s">
        <v>22</v>
      </c>
      <c r="BI3" s="403" t="s">
        <v>198</v>
      </c>
      <c r="BJ3" s="404"/>
      <c r="BK3" s="404"/>
      <c r="BL3" s="405"/>
      <c r="BM3" s="10"/>
    </row>
    <row r="4" spans="2:71" s="9" customFormat="1" ht="9" customHeight="1" x14ac:dyDescent="0.4">
      <c r="N4" s="8"/>
      <c r="Q4" s="8"/>
      <c r="S4" s="10"/>
      <c r="T4" s="10"/>
      <c r="U4" s="10"/>
      <c r="V4" s="10"/>
      <c r="W4" s="10"/>
      <c r="X4" s="10"/>
      <c r="Y4" s="10"/>
      <c r="AG4" s="35"/>
      <c r="AH4" s="35"/>
      <c r="AN4" s="6"/>
      <c r="AO4" s="6"/>
      <c r="AP4" s="6"/>
      <c r="AQ4" s="6"/>
      <c r="AR4" s="6"/>
      <c r="AS4" s="6"/>
      <c r="AT4" s="6"/>
      <c r="AU4" s="6"/>
      <c r="AV4" s="6"/>
      <c r="AW4" s="6"/>
      <c r="AX4" s="6"/>
      <c r="AY4" s="6"/>
      <c r="AZ4" s="6"/>
      <c r="BA4" s="6"/>
      <c r="BB4" s="6"/>
      <c r="BC4" s="6"/>
      <c r="BD4" s="6"/>
      <c r="BE4" s="6"/>
      <c r="BF4" s="6"/>
      <c r="BG4" s="6"/>
      <c r="BH4" s="6"/>
      <c r="BI4" s="6"/>
      <c r="BJ4" s="6"/>
      <c r="BK4" s="6"/>
      <c r="BL4" s="40"/>
      <c r="BM4" s="40"/>
    </row>
    <row r="5" spans="2:71" s="9" customFormat="1" ht="21" customHeight="1" x14ac:dyDescent="0.4">
      <c r="B5" s="94"/>
      <c r="C5" s="94"/>
      <c r="D5" s="94"/>
      <c r="E5" s="94"/>
      <c r="F5" s="94"/>
      <c r="G5" s="91"/>
      <c r="H5" s="91"/>
      <c r="I5" s="91"/>
      <c r="J5" s="91"/>
      <c r="K5" s="91"/>
      <c r="L5" s="91"/>
      <c r="M5" s="91"/>
      <c r="N5" s="91"/>
      <c r="O5" s="101"/>
      <c r="P5" s="101"/>
      <c r="Q5" s="101"/>
      <c r="R5" s="97"/>
      <c r="S5" s="101"/>
      <c r="T5" s="101"/>
      <c r="U5" s="101"/>
      <c r="V5" s="89"/>
      <c r="W5" s="89"/>
      <c r="X5" s="89"/>
      <c r="Y5" s="89"/>
      <c r="Z5" s="89"/>
      <c r="AA5" s="89"/>
      <c r="AB5" s="89"/>
      <c r="AC5" s="89"/>
      <c r="AD5" s="89"/>
      <c r="AE5" s="89"/>
      <c r="AF5" s="89"/>
      <c r="AG5" s="89"/>
      <c r="AH5" s="89"/>
      <c r="AI5" s="89"/>
      <c r="AJ5" s="89"/>
      <c r="AK5" s="89"/>
      <c r="AL5" s="89"/>
      <c r="AM5" s="89"/>
      <c r="AN5" s="87"/>
      <c r="AO5" s="87" t="s">
        <v>249</v>
      </c>
      <c r="AP5" s="87"/>
      <c r="AQ5" s="87"/>
      <c r="AR5" s="87"/>
      <c r="AS5" s="87"/>
      <c r="AT5" s="6"/>
      <c r="AU5" s="6"/>
      <c r="AV5" s="6"/>
      <c r="AW5" s="6"/>
      <c r="AX5" s="6"/>
      <c r="AY5" s="6"/>
      <c r="BA5" s="393">
        <v>8</v>
      </c>
      <c r="BB5" s="394"/>
      <c r="BC5" s="2" t="s">
        <v>23</v>
      </c>
      <c r="BD5" s="6"/>
      <c r="BE5" s="393">
        <v>40</v>
      </c>
      <c r="BF5" s="394"/>
      <c r="BG5" s="2" t="s">
        <v>24</v>
      </c>
      <c r="BH5" s="6"/>
      <c r="BI5" s="393">
        <v>160</v>
      </c>
      <c r="BJ5" s="394"/>
      <c r="BK5" s="2" t="s">
        <v>25</v>
      </c>
      <c r="BL5" s="6"/>
      <c r="BM5" s="40"/>
    </row>
    <row r="6" spans="2:71" s="9" customFormat="1" ht="21" customHeight="1" x14ac:dyDescent="0.4">
      <c r="B6" s="94"/>
      <c r="C6" s="94"/>
      <c r="D6" s="94"/>
      <c r="E6" s="94"/>
      <c r="F6" s="94"/>
      <c r="G6" s="100"/>
      <c r="H6" s="100"/>
      <c r="I6" s="100"/>
      <c r="J6" s="100"/>
      <c r="K6" s="100"/>
      <c r="L6" s="100"/>
      <c r="M6" s="100"/>
      <c r="N6" s="142"/>
      <c r="O6" s="142"/>
      <c r="P6" s="142"/>
      <c r="Q6" s="97"/>
      <c r="R6" s="142"/>
      <c r="S6" s="142"/>
      <c r="T6" s="142"/>
      <c r="U6" s="101"/>
      <c r="V6" s="89"/>
      <c r="W6" s="89"/>
      <c r="X6" s="89"/>
      <c r="Y6" s="89"/>
      <c r="Z6" s="89"/>
      <c r="AA6" s="89"/>
      <c r="AB6" s="89"/>
      <c r="AC6" s="89"/>
      <c r="AD6" s="89"/>
      <c r="AE6" s="89"/>
      <c r="AF6" s="89"/>
      <c r="AG6" s="89"/>
      <c r="AH6" s="89"/>
      <c r="AI6" s="89"/>
      <c r="AJ6" s="89"/>
      <c r="AK6" s="89"/>
      <c r="AL6" s="89"/>
      <c r="AM6" s="89"/>
      <c r="AN6" s="87"/>
      <c r="AO6" s="87"/>
      <c r="AP6" s="87"/>
      <c r="AQ6" s="87"/>
      <c r="AR6" s="87"/>
      <c r="AS6" s="87"/>
      <c r="AT6" s="87"/>
      <c r="AU6" s="87"/>
      <c r="AV6" s="87"/>
      <c r="AW6" s="87"/>
      <c r="AX6" s="87"/>
      <c r="AY6" s="87"/>
      <c r="AZ6" s="87"/>
      <c r="BA6" s="87"/>
      <c r="BB6" s="87"/>
      <c r="BC6" s="87"/>
      <c r="BD6" s="87"/>
      <c r="BE6" s="87"/>
      <c r="BF6" s="87"/>
      <c r="BG6" s="87"/>
      <c r="BH6" s="87"/>
      <c r="BI6" s="87"/>
      <c r="BJ6" s="87"/>
      <c r="BK6" s="87"/>
      <c r="BL6" s="88"/>
      <c r="BM6" s="88"/>
      <c r="BN6" s="89"/>
    </row>
    <row r="7" spans="2:71" s="9" customFormat="1" ht="21" customHeight="1" x14ac:dyDescent="0.4">
      <c r="B7" s="104"/>
      <c r="C7" s="104"/>
      <c r="D7" s="104"/>
      <c r="E7" s="104"/>
      <c r="F7" s="104"/>
      <c r="G7" s="97"/>
      <c r="H7" s="97"/>
      <c r="I7" s="97"/>
      <c r="J7" s="97"/>
      <c r="K7" s="97"/>
      <c r="L7" s="97"/>
      <c r="M7" s="97"/>
      <c r="N7" s="142"/>
      <c r="O7" s="142"/>
      <c r="P7" s="142"/>
      <c r="Q7" s="97"/>
      <c r="R7" s="142"/>
      <c r="S7" s="142"/>
      <c r="T7" s="142"/>
      <c r="U7" s="101"/>
      <c r="V7" s="89"/>
      <c r="W7" s="89"/>
      <c r="X7" s="89"/>
      <c r="Y7" s="89"/>
      <c r="Z7" s="89"/>
      <c r="AA7" s="89"/>
      <c r="AB7" s="89"/>
      <c r="AC7" s="89"/>
      <c r="AD7" s="89"/>
      <c r="AE7" s="89"/>
      <c r="AF7" s="89"/>
      <c r="AG7" s="89"/>
      <c r="AH7" s="89"/>
      <c r="AI7" s="89"/>
      <c r="AJ7" s="89"/>
      <c r="AK7" s="89"/>
      <c r="AL7" s="89"/>
      <c r="AM7" s="89"/>
      <c r="AN7" s="90"/>
      <c r="AO7" s="90"/>
      <c r="AP7" s="90"/>
      <c r="AQ7" s="91"/>
      <c r="AR7" s="92"/>
      <c r="AS7" s="93"/>
      <c r="AT7" s="93"/>
      <c r="AU7" s="94"/>
      <c r="AV7" s="95"/>
      <c r="AW7" s="95"/>
      <c r="AX7" s="95"/>
      <c r="AY7" s="96"/>
      <c r="AZ7" s="96"/>
      <c r="BA7" s="87"/>
      <c r="BB7" s="95"/>
      <c r="BC7" s="95"/>
      <c r="BD7" s="97"/>
      <c r="BE7" s="87"/>
      <c r="BF7" s="87" t="s">
        <v>28</v>
      </c>
      <c r="BG7" s="87"/>
      <c r="BH7" s="87"/>
      <c r="BI7" s="395">
        <f>DAY(EOMONTH(DATE(AJ2,AN2,1),0))</f>
        <v>30</v>
      </c>
      <c r="BJ7" s="396"/>
      <c r="BK7" s="87" t="s">
        <v>27</v>
      </c>
      <c r="BL7" s="87"/>
      <c r="BM7" s="87"/>
      <c r="BN7" s="89"/>
      <c r="BQ7" s="10"/>
      <c r="BR7" s="10"/>
      <c r="BS7" s="10"/>
    </row>
    <row r="8" spans="2:71" s="9" customFormat="1" ht="21" customHeight="1" x14ac:dyDescent="0.4">
      <c r="B8" s="104"/>
      <c r="C8" s="104"/>
      <c r="D8" s="104"/>
      <c r="E8" s="104"/>
      <c r="F8" s="104"/>
      <c r="G8" s="105"/>
      <c r="H8" s="105"/>
      <c r="I8" s="105"/>
      <c r="J8" s="105"/>
      <c r="K8" s="105"/>
      <c r="L8" s="105"/>
      <c r="M8" s="105"/>
      <c r="N8" s="142"/>
      <c r="O8" s="142"/>
      <c r="P8" s="142"/>
      <c r="Q8" s="97"/>
      <c r="R8" s="101"/>
      <c r="S8" s="101"/>
      <c r="T8" s="101"/>
      <c r="U8" s="95"/>
      <c r="V8" s="89"/>
      <c r="W8" s="89"/>
      <c r="X8" s="89"/>
      <c r="Y8" s="89"/>
      <c r="Z8" s="89"/>
      <c r="AA8" s="89"/>
      <c r="AB8" s="89"/>
      <c r="AC8" s="89"/>
      <c r="AD8" s="89"/>
      <c r="AE8" s="89"/>
      <c r="AF8" s="89"/>
      <c r="AG8" s="89"/>
      <c r="AH8" s="89"/>
      <c r="AI8" s="89"/>
      <c r="AJ8" s="89"/>
      <c r="AK8" s="89"/>
      <c r="AL8" s="89"/>
      <c r="AM8" s="89"/>
      <c r="AN8" s="100"/>
      <c r="AO8" s="108" t="s">
        <v>287</v>
      </c>
      <c r="AP8" s="98"/>
      <c r="AQ8" s="90"/>
      <c r="AR8" s="91"/>
      <c r="AS8" s="91"/>
      <c r="AT8" s="91"/>
      <c r="AU8" s="91"/>
      <c r="AV8" s="98"/>
      <c r="AW8" s="87"/>
      <c r="AX8" s="99"/>
      <c r="AY8" s="99"/>
      <c r="AZ8" s="99"/>
      <c r="BA8" s="87"/>
      <c r="BB8" s="108" t="s">
        <v>322</v>
      </c>
      <c r="BC8" s="87"/>
      <c r="BD8" s="87"/>
      <c r="BE8" s="87"/>
      <c r="BF8" s="87"/>
      <c r="BG8" s="87"/>
      <c r="BH8" s="87"/>
      <c r="BI8" s="87"/>
      <c r="BJ8" s="87"/>
      <c r="BK8" s="87"/>
      <c r="BL8" s="87"/>
      <c r="BM8" s="87"/>
      <c r="BN8" s="89"/>
      <c r="BQ8" s="10"/>
      <c r="BR8" s="10"/>
      <c r="BS8" s="10"/>
    </row>
    <row r="9" spans="2:71" s="9" customFormat="1" ht="21" customHeight="1" x14ac:dyDescent="0.4">
      <c r="B9" s="104"/>
      <c r="C9" s="104"/>
      <c r="D9" s="104"/>
      <c r="E9" s="104"/>
      <c r="F9" s="104"/>
      <c r="G9" s="97"/>
      <c r="H9" s="97"/>
      <c r="I9" s="97"/>
      <c r="J9" s="97"/>
      <c r="K9" s="97"/>
      <c r="L9" s="97"/>
      <c r="M9" s="97"/>
      <c r="N9" s="97"/>
      <c r="O9" s="97"/>
      <c r="P9" s="97"/>
      <c r="Q9" s="97"/>
      <c r="R9" s="97"/>
      <c r="S9" s="101"/>
      <c r="T9" s="101"/>
      <c r="U9" s="101"/>
      <c r="V9" s="97"/>
      <c r="W9" s="101"/>
      <c r="X9" s="101"/>
      <c r="Y9" s="101"/>
      <c r="Z9" s="92"/>
      <c r="AA9" s="397"/>
      <c r="AB9" s="397"/>
      <c r="AC9" s="94"/>
      <c r="AD9" s="106"/>
      <c r="AE9" s="89"/>
      <c r="AF9" s="89"/>
      <c r="AG9" s="100"/>
      <c r="AH9" s="93"/>
      <c r="AI9" s="94"/>
      <c r="AJ9" s="100"/>
      <c r="AK9" s="100"/>
      <c r="AL9" s="100"/>
      <c r="AM9" s="107"/>
      <c r="AN9" s="90"/>
      <c r="AO9" s="98" t="s">
        <v>250</v>
      </c>
      <c r="AP9" s="90"/>
      <c r="AQ9" s="91"/>
      <c r="AR9" s="92"/>
      <c r="AS9" s="87" t="s">
        <v>251</v>
      </c>
      <c r="AT9" s="98"/>
      <c r="AU9" s="100"/>
      <c r="AV9" s="100"/>
      <c r="AW9" s="98"/>
      <c r="AX9" s="98"/>
      <c r="AY9" s="98"/>
      <c r="AZ9" s="89"/>
      <c r="BA9" s="100"/>
      <c r="BB9" s="98" t="s">
        <v>288</v>
      </c>
      <c r="BC9" s="90"/>
      <c r="BD9" s="91"/>
      <c r="BE9" s="92"/>
      <c r="BF9" s="87" t="s">
        <v>289</v>
      </c>
      <c r="BG9" s="98"/>
      <c r="BH9" s="100"/>
      <c r="BI9" s="100"/>
      <c r="BJ9" s="98"/>
      <c r="BK9" s="98"/>
      <c r="BL9" s="98"/>
      <c r="BM9" s="89"/>
      <c r="BN9" s="89"/>
      <c r="BQ9" s="10"/>
      <c r="BR9" s="10"/>
      <c r="BS9" s="10"/>
    </row>
    <row r="10" spans="2:71" s="9" customFormat="1" ht="21" customHeight="1" x14ac:dyDescent="0.4">
      <c r="B10" s="94" t="s">
        <v>131</v>
      </c>
      <c r="C10" s="94"/>
      <c r="D10" s="94"/>
      <c r="E10" s="94"/>
      <c r="F10" s="94"/>
      <c r="G10" s="98"/>
      <c r="H10" s="98"/>
      <c r="I10" s="98"/>
      <c r="J10" s="98"/>
      <c r="K10" s="98"/>
      <c r="L10" s="98"/>
      <c r="M10" s="98"/>
      <c r="N10" s="98"/>
      <c r="O10" s="98"/>
      <c r="P10" s="98"/>
      <c r="Q10" s="98"/>
      <c r="R10" s="100"/>
      <c r="S10" s="90"/>
      <c r="T10" s="91"/>
      <c r="U10" s="91"/>
      <c r="V10" s="100"/>
      <c r="W10" s="91"/>
      <c r="X10" s="98"/>
      <c r="Y10" s="91"/>
      <c r="Z10" s="91"/>
      <c r="AA10" s="91"/>
      <c r="AB10" s="91"/>
      <c r="AC10" s="89"/>
      <c r="AD10" s="89"/>
      <c r="AE10" s="89"/>
      <c r="AF10" s="89"/>
      <c r="AG10" s="98"/>
      <c r="AH10" s="91"/>
      <c r="AI10" s="91"/>
      <c r="AJ10" s="98"/>
      <c r="AK10" s="98"/>
      <c r="AL10" s="98"/>
      <c r="AM10" s="107"/>
      <c r="AN10" s="100"/>
      <c r="AO10" s="90"/>
      <c r="AP10" s="369"/>
      <c r="AQ10" s="369"/>
      <c r="AR10" s="87" t="s">
        <v>102</v>
      </c>
      <c r="AS10" s="89"/>
      <c r="AT10" s="98" t="s">
        <v>103</v>
      </c>
      <c r="AU10" s="100"/>
      <c r="AV10" s="100"/>
      <c r="AW10" s="98"/>
      <c r="AX10" s="369"/>
      <c r="AY10" s="369"/>
      <c r="AZ10" s="87" t="s">
        <v>102</v>
      </c>
      <c r="BA10" s="193"/>
      <c r="BB10" s="90"/>
      <c r="BC10" s="425"/>
      <c r="BD10" s="425"/>
      <c r="BE10" s="87" t="s">
        <v>102</v>
      </c>
      <c r="BF10" s="89"/>
      <c r="BG10" s="98" t="s">
        <v>103</v>
      </c>
      <c r="BH10" s="100"/>
      <c r="BI10" s="100"/>
      <c r="BJ10" s="98"/>
      <c r="BK10" s="369"/>
      <c r="BL10" s="369"/>
      <c r="BM10" s="87" t="s">
        <v>102</v>
      </c>
      <c r="BN10" s="89"/>
      <c r="BQ10" s="10"/>
      <c r="BR10" s="10"/>
      <c r="BS10" s="10"/>
    </row>
    <row r="11" spans="2:71" s="9" customFormat="1" ht="21" customHeight="1" x14ac:dyDescent="0.15">
      <c r="B11" s="96" t="s">
        <v>132</v>
      </c>
      <c r="C11" s="94"/>
      <c r="D11" s="94"/>
      <c r="E11" s="94"/>
      <c r="F11" s="94"/>
      <c r="G11" s="91"/>
      <c r="H11" s="91"/>
      <c r="I11" s="91"/>
      <c r="J11" s="91"/>
      <c r="K11" s="91"/>
      <c r="L11" s="91"/>
      <c r="M11" s="91"/>
      <c r="N11" s="91"/>
      <c r="O11" s="91"/>
      <c r="P11" s="91"/>
      <c r="Q11" s="406">
        <f>U12</f>
        <v>0.375</v>
      </c>
      <c r="R11" s="407"/>
      <c r="S11" s="408"/>
      <c r="T11" s="97" t="s">
        <v>17</v>
      </c>
      <c r="U11" s="406">
        <f>Q12</f>
        <v>0.70833333333333337</v>
      </c>
      <c r="V11" s="407"/>
      <c r="W11" s="408"/>
      <c r="X11" s="108"/>
      <c r="Y11" s="108"/>
      <c r="Z11" s="108"/>
      <c r="AA11" s="108"/>
      <c r="AB11" s="108"/>
      <c r="AC11" s="108"/>
      <c r="AD11" s="89"/>
      <c r="AE11" s="89"/>
      <c r="AF11" s="89"/>
      <c r="AG11" s="97"/>
      <c r="AH11" s="108"/>
      <c r="AI11" s="108"/>
      <c r="AJ11" s="97"/>
      <c r="AK11" s="100"/>
      <c r="AL11" s="100"/>
      <c r="AM11" s="103"/>
      <c r="AN11" s="94"/>
      <c r="AO11" s="90"/>
      <c r="AP11" s="91"/>
      <c r="AQ11" s="90"/>
      <c r="AR11" s="91"/>
      <c r="AS11" s="89"/>
      <c r="AT11" s="102" t="s">
        <v>104</v>
      </c>
      <c r="AU11" s="93"/>
      <c r="AV11" s="94"/>
      <c r="AW11" s="100"/>
      <c r="AX11" s="100"/>
      <c r="AY11" s="100"/>
      <c r="AZ11" s="103"/>
      <c r="BA11" s="194"/>
      <c r="BB11" s="90"/>
      <c r="BC11" s="91"/>
      <c r="BD11" s="90"/>
      <c r="BE11" s="91"/>
      <c r="BF11" s="89"/>
      <c r="BG11" s="102" t="s">
        <v>104</v>
      </c>
      <c r="BH11" s="93"/>
      <c r="BI11" s="94"/>
      <c r="BJ11" s="100"/>
      <c r="BK11" s="100"/>
      <c r="BL11" s="100"/>
      <c r="BM11" s="103"/>
      <c r="BN11" s="89"/>
      <c r="BQ11" s="10"/>
      <c r="BR11" s="10"/>
      <c r="BS11" s="10"/>
    </row>
    <row r="12" spans="2:71" s="9" customFormat="1" ht="21" customHeight="1" x14ac:dyDescent="0.4">
      <c r="B12" s="96" t="s">
        <v>130</v>
      </c>
      <c r="C12" s="94"/>
      <c r="D12" s="94"/>
      <c r="E12" s="94"/>
      <c r="F12" s="94"/>
      <c r="G12" s="91"/>
      <c r="H12" s="91"/>
      <c r="I12" s="91"/>
      <c r="J12" s="91"/>
      <c r="K12" s="91"/>
      <c r="L12" s="91"/>
      <c r="M12" s="91"/>
      <c r="N12" s="91"/>
      <c r="O12" s="91"/>
      <c r="P12" s="91"/>
      <c r="Q12" s="390">
        <v>0.70833333333333337</v>
      </c>
      <c r="R12" s="391"/>
      <c r="S12" s="392"/>
      <c r="T12" s="97" t="s">
        <v>17</v>
      </c>
      <c r="U12" s="390">
        <v>0.375</v>
      </c>
      <c r="V12" s="391"/>
      <c r="W12" s="392"/>
      <c r="X12" s="108"/>
      <c r="Y12" s="108"/>
      <c r="Z12" s="108"/>
      <c r="AA12" s="108"/>
      <c r="AB12" s="108"/>
      <c r="AC12" s="108"/>
      <c r="AD12" s="89"/>
      <c r="AE12" s="89"/>
      <c r="AF12" s="89"/>
      <c r="AG12" s="101"/>
      <c r="AH12" s="109"/>
      <c r="AI12" s="109"/>
      <c r="AJ12" s="101"/>
      <c r="AK12" s="90"/>
      <c r="AL12" s="90"/>
      <c r="AM12" s="107"/>
      <c r="AN12" s="87"/>
      <c r="AO12" s="87"/>
      <c r="AP12" s="87"/>
      <c r="AQ12" s="87"/>
      <c r="AR12" s="87"/>
      <c r="AS12" s="89"/>
      <c r="AT12" s="98" t="s">
        <v>105</v>
      </c>
      <c r="AU12" s="91"/>
      <c r="AV12" s="91"/>
      <c r="AW12" s="98"/>
      <c r="AX12" s="369"/>
      <c r="AY12" s="369"/>
      <c r="AZ12" s="87" t="s">
        <v>102</v>
      </c>
      <c r="BA12" s="194"/>
      <c r="BB12" s="87"/>
      <c r="BC12" s="87"/>
      <c r="BD12" s="87"/>
      <c r="BE12" s="87"/>
      <c r="BF12" s="89"/>
      <c r="BG12" s="98" t="s">
        <v>105</v>
      </c>
      <c r="BH12" s="91"/>
      <c r="BI12" s="91"/>
      <c r="BJ12" s="98"/>
      <c r="BK12" s="369"/>
      <c r="BL12" s="369"/>
      <c r="BM12" s="87" t="s">
        <v>102</v>
      </c>
      <c r="BN12" s="89"/>
      <c r="BQ12" s="10"/>
      <c r="BR12" s="10"/>
      <c r="BS12" s="10"/>
    </row>
    <row r="13" spans="2:71" ht="12" customHeight="1" thickBot="1" x14ac:dyDescent="0.45">
      <c r="B13" s="110"/>
      <c r="C13" s="110"/>
      <c r="D13" s="110"/>
      <c r="E13" s="110"/>
      <c r="F13" s="110"/>
      <c r="G13" s="111"/>
      <c r="H13" s="111"/>
      <c r="I13" s="111"/>
      <c r="J13" s="111"/>
      <c r="K13" s="111"/>
      <c r="L13" s="111"/>
      <c r="M13" s="111"/>
      <c r="N13" s="111"/>
      <c r="O13" s="110"/>
      <c r="P13" s="110"/>
      <c r="Q13" s="110"/>
      <c r="R13" s="110"/>
      <c r="S13" s="110"/>
      <c r="T13" s="110"/>
      <c r="U13" s="110"/>
      <c r="V13" s="110"/>
      <c r="W13" s="110"/>
      <c r="X13" s="110"/>
      <c r="Y13" s="110"/>
      <c r="Z13" s="110"/>
      <c r="AA13" s="110"/>
      <c r="AB13" s="110"/>
      <c r="AC13" s="110"/>
      <c r="AD13" s="110"/>
      <c r="AE13" s="110"/>
      <c r="AF13" s="110"/>
      <c r="AG13" s="111"/>
      <c r="AH13" s="110"/>
      <c r="AI13" s="110"/>
      <c r="AJ13" s="110"/>
      <c r="AK13" s="110"/>
      <c r="AL13" s="110"/>
      <c r="AM13" s="110"/>
      <c r="AN13" s="110"/>
      <c r="AO13" s="110"/>
      <c r="AP13" s="110"/>
      <c r="AQ13" s="110"/>
      <c r="AR13" s="110"/>
      <c r="AS13" s="110"/>
      <c r="AX13" s="3"/>
      <c r="BO13" s="4"/>
      <c r="BP13" s="4"/>
      <c r="BQ13" s="4"/>
    </row>
    <row r="14" spans="2:71" ht="21.6" customHeight="1" x14ac:dyDescent="0.4">
      <c r="B14" s="370" t="s">
        <v>21</v>
      </c>
      <c r="C14" s="373" t="s">
        <v>252</v>
      </c>
      <c r="D14" s="424" t="s">
        <v>261</v>
      </c>
      <c r="E14" s="376"/>
      <c r="F14" s="377"/>
      <c r="G14" s="357" t="s">
        <v>253</v>
      </c>
      <c r="H14" s="384"/>
      <c r="I14" s="173"/>
      <c r="J14" s="170"/>
      <c r="K14" s="173"/>
      <c r="L14" s="170"/>
      <c r="M14" s="387" t="s">
        <v>254</v>
      </c>
      <c r="N14" s="384"/>
      <c r="O14" s="387" t="s">
        <v>255</v>
      </c>
      <c r="P14" s="363"/>
      <c r="Q14" s="363"/>
      <c r="R14" s="384"/>
      <c r="S14" s="387" t="s">
        <v>256</v>
      </c>
      <c r="T14" s="363"/>
      <c r="U14" s="384"/>
      <c r="V14" s="387" t="s">
        <v>194</v>
      </c>
      <c r="W14" s="363"/>
      <c r="X14" s="363"/>
      <c r="Y14" s="363"/>
      <c r="Z14" s="358"/>
      <c r="AA14" s="376" t="s">
        <v>257</v>
      </c>
      <c r="AB14" s="376"/>
      <c r="AC14" s="376"/>
      <c r="AD14" s="376"/>
      <c r="AE14" s="376"/>
      <c r="AF14" s="376"/>
      <c r="AG14" s="376"/>
      <c r="AH14" s="376"/>
      <c r="AI14" s="376"/>
      <c r="AJ14" s="376"/>
      <c r="AK14" s="376"/>
      <c r="AL14" s="376"/>
      <c r="AM14" s="376"/>
      <c r="AN14" s="376"/>
      <c r="AO14" s="376"/>
      <c r="AP14" s="376"/>
      <c r="AQ14" s="376"/>
      <c r="AR14" s="376"/>
      <c r="AS14" s="376"/>
      <c r="AT14" s="376"/>
      <c r="AU14" s="376"/>
      <c r="AV14" s="376"/>
      <c r="AW14" s="376"/>
      <c r="AX14" s="376"/>
      <c r="AY14" s="376"/>
      <c r="AZ14" s="376"/>
      <c r="BA14" s="376"/>
      <c r="BB14" s="376"/>
      <c r="BC14" s="376"/>
      <c r="BD14" s="376"/>
      <c r="BE14" s="376"/>
      <c r="BF14" s="351" t="str">
        <f>IF(BI3="計画","(13)1～4週目の勤務時間数合計","(13)1か月の勤務時間数　合計")</f>
        <v>(13)1～4週目の勤務時間数合計</v>
      </c>
      <c r="BG14" s="352"/>
      <c r="BH14" s="357" t="s">
        <v>258</v>
      </c>
      <c r="BI14" s="358"/>
      <c r="BJ14" s="357" t="s">
        <v>259</v>
      </c>
      <c r="BK14" s="363"/>
      <c r="BL14" s="363"/>
      <c r="BM14" s="363"/>
      <c r="BN14" s="358"/>
    </row>
    <row r="15" spans="2:71" ht="20.25" customHeight="1" x14ac:dyDescent="0.4">
      <c r="B15" s="371"/>
      <c r="C15" s="374"/>
      <c r="D15" s="378"/>
      <c r="E15" s="379"/>
      <c r="F15" s="380"/>
      <c r="G15" s="359"/>
      <c r="H15" s="385"/>
      <c r="I15" s="174"/>
      <c r="J15" s="171"/>
      <c r="K15" s="174"/>
      <c r="L15" s="171"/>
      <c r="M15" s="388"/>
      <c r="N15" s="385"/>
      <c r="O15" s="388"/>
      <c r="P15" s="364"/>
      <c r="Q15" s="364"/>
      <c r="R15" s="385"/>
      <c r="S15" s="388"/>
      <c r="T15" s="364"/>
      <c r="U15" s="385"/>
      <c r="V15" s="388"/>
      <c r="W15" s="364"/>
      <c r="X15" s="364"/>
      <c r="Y15" s="364"/>
      <c r="Z15" s="360"/>
      <c r="AA15" s="366" t="s">
        <v>11</v>
      </c>
      <c r="AB15" s="366"/>
      <c r="AC15" s="366"/>
      <c r="AD15" s="366"/>
      <c r="AE15" s="366"/>
      <c r="AF15" s="366"/>
      <c r="AG15" s="367"/>
      <c r="AH15" s="368" t="s">
        <v>12</v>
      </c>
      <c r="AI15" s="366"/>
      <c r="AJ15" s="366"/>
      <c r="AK15" s="366"/>
      <c r="AL15" s="366"/>
      <c r="AM15" s="366"/>
      <c r="AN15" s="367"/>
      <c r="AO15" s="368" t="s">
        <v>13</v>
      </c>
      <c r="AP15" s="366"/>
      <c r="AQ15" s="366"/>
      <c r="AR15" s="366"/>
      <c r="AS15" s="366"/>
      <c r="AT15" s="366"/>
      <c r="AU15" s="367"/>
      <c r="AV15" s="368" t="s">
        <v>14</v>
      </c>
      <c r="AW15" s="366"/>
      <c r="AX15" s="366"/>
      <c r="AY15" s="366"/>
      <c r="AZ15" s="366"/>
      <c r="BA15" s="366"/>
      <c r="BB15" s="367"/>
      <c r="BC15" s="368" t="s">
        <v>15</v>
      </c>
      <c r="BD15" s="366"/>
      <c r="BE15" s="366"/>
      <c r="BF15" s="353"/>
      <c r="BG15" s="354"/>
      <c r="BH15" s="359"/>
      <c r="BI15" s="360"/>
      <c r="BJ15" s="359"/>
      <c r="BK15" s="364"/>
      <c r="BL15" s="364"/>
      <c r="BM15" s="364"/>
      <c r="BN15" s="360"/>
    </row>
    <row r="16" spans="2:71" ht="20.25" customHeight="1" x14ac:dyDescent="0.4">
      <c r="B16" s="371"/>
      <c r="C16" s="374"/>
      <c r="D16" s="378"/>
      <c r="E16" s="379"/>
      <c r="F16" s="380"/>
      <c r="G16" s="359"/>
      <c r="H16" s="385"/>
      <c r="I16" s="174"/>
      <c r="J16" s="171"/>
      <c r="K16" s="174"/>
      <c r="L16" s="171"/>
      <c r="M16" s="388"/>
      <c r="N16" s="385"/>
      <c r="O16" s="388"/>
      <c r="P16" s="364"/>
      <c r="Q16" s="364"/>
      <c r="R16" s="385"/>
      <c r="S16" s="388"/>
      <c r="T16" s="364"/>
      <c r="U16" s="385"/>
      <c r="V16" s="388"/>
      <c r="W16" s="364"/>
      <c r="X16" s="364"/>
      <c r="Y16" s="364"/>
      <c r="Z16" s="360"/>
      <c r="AA16" s="7">
        <v>1</v>
      </c>
      <c r="AB16" s="12">
        <v>2</v>
      </c>
      <c r="AC16" s="12">
        <v>3</v>
      </c>
      <c r="AD16" s="12">
        <v>4</v>
      </c>
      <c r="AE16" s="12">
        <v>5</v>
      </c>
      <c r="AF16" s="12">
        <v>6</v>
      </c>
      <c r="AG16" s="13">
        <v>7</v>
      </c>
      <c r="AH16" s="11">
        <v>8</v>
      </c>
      <c r="AI16" s="12">
        <v>9</v>
      </c>
      <c r="AJ16" s="12">
        <v>10</v>
      </c>
      <c r="AK16" s="12">
        <v>11</v>
      </c>
      <c r="AL16" s="12">
        <v>12</v>
      </c>
      <c r="AM16" s="12">
        <v>13</v>
      </c>
      <c r="AN16" s="13">
        <v>14</v>
      </c>
      <c r="AO16" s="7">
        <v>15</v>
      </c>
      <c r="AP16" s="12">
        <v>16</v>
      </c>
      <c r="AQ16" s="12">
        <v>17</v>
      </c>
      <c r="AR16" s="12">
        <v>18</v>
      </c>
      <c r="AS16" s="12">
        <v>19</v>
      </c>
      <c r="AT16" s="12">
        <v>20</v>
      </c>
      <c r="AU16" s="13">
        <v>21</v>
      </c>
      <c r="AV16" s="11">
        <v>22</v>
      </c>
      <c r="AW16" s="12">
        <v>23</v>
      </c>
      <c r="AX16" s="12">
        <v>24</v>
      </c>
      <c r="AY16" s="12">
        <v>25</v>
      </c>
      <c r="AZ16" s="12">
        <v>26</v>
      </c>
      <c r="BA16" s="12">
        <v>27</v>
      </c>
      <c r="BB16" s="13">
        <v>28</v>
      </c>
      <c r="BC16" s="46" t="str">
        <f>IF($BI$3="実績",IF(DAY(DATE($AJ$2,$AN$2,29))=29,29,""),"")</f>
        <v/>
      </c>
      <c r="BD16" s="169" t="str">
        <f>IF($BI$3="実績",IF(DAY(DATE($AJ$2,$AN$2,30))=30,30,""),"")</f>
        <v/>
      </c>
      <c r="BE16" s="48" t="str">
        <f>IF($BI$3="実績",IF(DAY(DATE($AJ$2,$AN$2,31))=31,31,""),"")</f>
        <v/>
      </c>
      <c r="BF16" s="353"/>
      <c r="BG16" s="354"/>
      <c r="BH16" s="359"/>
      <c r="BI16" s="360"/>
      <c r="BJ16" s="359"/>
      <c r="BK16" s="364"/>
      <c r="BL16" s="364"/>
      <c r="BM16" s="364"/>
      <c r="BN16" s="360"/>
    </row>
    <row r="17" spans="2:66" ht="20.25" hidden="1" customHeight="1" x14ac:dyDescent="0.4">
      <c r="B17" s="371"/>
      <c r="C17" s="374"/>
      <c r="D17" s="378"/>
      <c r="E17" s="379"/>
      <c r="F17" s="380"/>
      <c r="G17" s="359"/>
      <c r="H17" s="385"/>
      <c r="I17" s="174"/>
      <c r="J17" s="171"/>
      <c r="K17" s="174"/>
      <c r="L17" s="171"/>
      <c r="M17" s="388"/>
      <c r="N17" s="385"/>
      <c r="O17" s="388"/>
      <c r="P17" s="364"/>
      <c r="Q17" s="364"/>
      <c r="R17" s="385"/>
      <c r="S17" s="388"/>
      <c r="T17" s="364"/>
      <c r="U17" s="385"/>
      <c r="V17" s="388"/>
      <c r="W17" s="364"/>
      <c r="X17" s="364"/>
      <c r="Y17" s="364"/>
      <c r="Z17" s="360"/>
      <c r="AA17" s="7">
        <f>WEEKDAY(DATE($AJ$2,$AN$2,1))</f>
        <v>4</v>
      </c>
      <c r="AB17" s="12">
        <f>WEEKDAY(DATE($AJ$2,$AN$2,2))</f>
        <v>5</v>
      </c>
      <c r="AC17" s="12">
        <f>WEEKDAY(DATE($AJ$2,$AN$2,3))</f>
        <v>6</v>
      </c>
      <c r="AD17" s="12">
        <f>WEEKDAY(DATE($AJ$2,$AN$2,4))</f>
        <v>7</v>
      </c>
      <c r="AE17" s="12">
        <f>WEEKDAY(DATE($AJ$2,$AN$2,5))</f>
        <v>1</v>
      </c>
      <c r="AF17" s="12">
        <f>WEEKDAY(DATE($AJ$2,$AN$2,6))</f>
        <v>2</v>
      </c>
      <c r="AG17" s="13">
        <f>WEEKDAY(DATE($AJ$2,$AN$2,7))</f>
        <v>3</v>
      </c>
      <c r="AH17" s="11">
        <f>WEEKDAY(DATE($AJ$2,$AN$2,8))</f>
        <v>4</v>
      </c>
      <c r="AI17" s="12">
        <f>WEEKDAY(DATE($AJ$2,$AN$2,9))</f>
        <v>5</v>
      </c>
      <c r="AJ17" s="12">
        <f>WEEKDAY(DATE($AJ$2,$AN$2,10))</f>
        <v>6</v>
      </c>
      <c r="AK17" s="12">
        <f>WEEKDAY(DATE($AJ$2,$AN$2,11))</f>
        <v>7</v>
      </c>
      <c r="AL17" s="12">
        <f>WEEKDAY(DATE($AJ$2,$AN$2,12))</f>
        <v>1</v>
      </c>
      <c r="AM17" s="12">
        <f>WEEKDAY(DATE($AJ$2,$AN$2,13))</f>
        <v>2</v>
      </c>
      <c r="AN17" s="13">
        <f>WEEKDAY(DATE($AJ$2,$AN$2,14))</f>
        <v>3</v>
      </c>
      <c r="AO17" s="11">
        <f>WEEKDAY(DATE($AJ$2,$AN$2,15))</f>
        <v>4</v>
      </c>
      <c r="AP17" s="12">
        <f>WEEKDAY(DATE($AJ$2,$AN$2,16))</f>
        <v>5</v>
      </c>
      <c r="AQ17" s="12">
        <f>WEEKDAY(DATE($AJ$2,$AN$2,17))</f>
        <v>6</v>
      </c>
      <c r="AR17" s="12">
        <f>WEEKDAY(DATE($AJ$2,$AN$2,18))</f>
        <v>7</v>
      </c>
      <c r="AS17" s="12">
        <f>WEEKDAY(DATE($AJ$2,$AN$2,19))</f>
        <v>1</v>
      </c>
      <c r="AT17" s="12">
        <f>WEEKDAY(DATE($AJ$2,$AN$2,20))</f>
        <v>2</v>
      </c>
      <c r="AU17" s="13">
        <f>WEEKDAY(DATE($AJ$2,$AN$2,21))</f>
        <v>3</v>
      </c>
      <c r="AV17" s="11">
        <f>WEEKDAY(DATE($AJ$2,$AN$2,22))</f>
        <v>4</v>
      </c>
      <c r="AW17" s="12">
        <f>WEEKDAY(DATE($AJ$2,$AN$2,23))</f>
        <v>5</v>
      </c>
      <c r="AX17" s="12">
        <f>WEEKDAY(DATE($AJ$2,$AN$2,24))</f>
        <v>6</v>
      </c>
      <c r="AY17" s="12">
        <f>WEEKDAY(DATE($AJ$2,$AN$2,25))</f>
        <v>7</v>
      </c>
      <c r="AZ17" s="12">
        <f>WEEKDAY(DATE($AJ$2,$AN$2,26))</f>
        <v>1</v>
      </c>
      <c r="BA17" s="12">
        <f>WEEKDAY(DATE($AJ$2,$AN$2,27))</f>
        <v>2</v>
      </c>
      <c r="BB17" s="13">
        <f>WEEKDAY(DATE($AJ$2,$AN$2,28))</f>
        <v>3</v>
      </c>
      <c r="BC17" s="11">
        <f>IF(BC16=29,WEEKDAY(DATE($AJ$2,$AN$2,29)),0)</f>
        <v>0</v>
      </c>
      <c r="BD17" s="12">
        <f>IF(BD16=30,WEEKDAY(DATE($AJ$2,$AN$2,30)),0)</f>
        <v>0</v>
      </c>
      <c r="BE17" s="13">
        <f>IF(BE16=31,WEEKDAY(DATE($AJ$2,$AN$2,31)),0)</f>
        <v>0</v>
      </c>
      <c r="BF17" s="353"/>
      <c r="BG17" s="354"/>
      <c r="BH17" s="359"/>
      <c r="BI17" s="360"/>
      <c r="BJ17" s="359"/>
      <c r="BK17" s="364"/>
      <c r="BL17" s="364"/>
      <c r="BM17" s="364"/>
      <c r="BN17" s="360"/>
    </row>
    <row r="18" spans="2:66" ht="20.25" customHeight="1" thickBot="1" x14ac:dyDescent="0.45">
      <c r="B18" s="372"/>
      <c r="C18" s="375"/>
      <c r="D18" s="381"/>
      <c r="E18" s="382"/>
      <c r="F18" s="383"/>
      <c r="G18" s="361"/>
      <c r="H18" s="386"/>
      <c r="I18" s="175"/>
      <c r="J18" s="172"/>
      <c r="K18" s="175"/>
      <c r="L18" s="172"/>
      <c r="M18" s="389"/>
      <c r="N18" s="386"/>
      <c r="O18" s="389"/>
      <c r="P18" s="365"/>
      <c r="Q18" s="365"/>
      <c r="R18" s="386"/>
      <c r="S18" s="389"/>
      <c r="T18" s="365"/>
      <c r="U18" s="386"/>
      <c r="V18" s="389"/>
      <c r="W18" s="365"/>
      <c r="X18" s="365"/>
      <c r="Y18" s="365"/>
      <c r="Z18" s="362"/>
      <c r="AA18" s="51" t="str">
        <f>IF(AA17=1,"日",IF(AA17=2,"月",IF(AA17=3,"火",IF(AA17=4,"水",IF(AA17=5,"木",IF(AA17=6,"金","土"))))))</f>
        <v>水</v>
      </c>
      <c r="AB18" s="44" t="str">
        <f t="shared" ref="AB18:BB18" si="0">IF(AB17=1,"日",IF(AB17=2,"月",IF(AB17=3,"火",IF(AB17=4,"水",IF(AB17=5,"木",IF(AB17=6,"金","土"))))))</f>
        <v>木</v>
      </c>
      <c r="AC18" s="44" t="str">
        <f t="shared" si="0"/>
        <v>金</v>
      </c>
      <c r="AD18" s="44" t="str">
        <f t="shared" si="0"/>
        <v>土</v>
      </c>
      <c r="AE18" s="44" t="str">
        <f t="shared" si="0"/>
        <v>日</v>
      </c>
      <c r="AF18" s="44" t="str">
        <f t="shared" si="0"/>
        <v>月</v>
      </c>
      <c r="AG18" s="45" t="str">
        <f t="shared" si="0"/>
        <v>火</v>
      </c>
      <c r="AH18" s="43" t="str">
        <f>IF(AH17=1,"日",IF(AH17=2,"月",IF(AH17=3,"火",IF(AH17=4,"水",IF(AH17=5,"木",IF(AH17=6,"金","土"))))))</f>
        <v>水</v>
      </c>
      <c r="AI18" s="44" t="str">
        <f t="shared" si="0"/>
        <v>木</v>
      </c>
      <c r="AJ18" s="44" t="str">
        <f t="shared" si="0"/>
        <v>金</v>
      </c>
      <c r="AK18" s="44" t="str">
        <f t="shared" si="0"/>
        <v>土</v>
      </c>
      <c r="AL18" s="44" t="str">
        <f t="shared" si="0"/>
        <v>日</v>
      </c>
      <c r="AM18" s="44" t="str">
        <f t="shared" si="0"/>
        <v>月</v>
      </c>
      <c r="AN18" s="45" t="str">
        <f t="shared" si="0"/>
        <v>火</v>
      </c>
      <c r="AO18" s="43" t="str">
        <f>IF(AO17=1,"日",IF(AO17=2,"月",IF(AO17=3,"火",IF(AO17=4,"水",IF(AO17=5,"木",IF(AO17=6,"金","土"))))))</f>
        <v>水</v>
      </c>
      <c r="AP18" s="44" t="str">
        <f t="shared" si="0"/>
        <v>木</v>
      </c>
      <c r="AQ18" s="44" t="str">
        <f t="shared" si="0"/>
        <v>金</v>
      </c>
      <c r="AR18" s="44" t="str">
        <f t="shared" si="0"/>
        <v>土</v>
      </c>
      <c r="AS18" s="44" t="str">
        <f t="shared" si="0"/>
        <v>日</v>
      </c>
      <c r="AT18" s="44" t="str">
        <f t="shared" si="0"/>
        <v>月</v>
      </c>
      <c r="AU18" s="45" t="str">
        <f t="shared" si="0"/>
        <v>火</v>
      </c>
      <c r="AV18" s="43" t="str">
        <f>IF(AV17=1,"日",IF(AV17=2,"月",IF(AV17=3,"火",IF(AV17=4,"水",IF(AV17=5,"木",IF(AV17=6,"金","土"))))))</f>
        <v>水</v>
      </c>
      <c r="AW18" s="44" t="str">
        <f t="shared" si="0"/>
        <v>木</v>
      </c>
      <c r="AX18" s="44" t="str">
        <f t="shared" si="0"/>
        <v>金</v>
      </c>
      <c r="AY18" s="44" t="str">
        <f t="shared" si="0"/>
        <v>土</v>
      </c>
      <c r="AZ18" s="44" t="str">
        <f t="shared" si="0"/>
        <v>日</v>
      </c>
      <c r="BA18" s="44" t="str">
        <f t="shared" si="0"/>
        <v>月</v>
      </c>
      <c r="BB18" s="45" t="str">
        <f t="shared" si="0"/>
        <v>火</v>
      </c>
      <c r="BC18" s="44" t="str">
        <f>IF(BC17=1,"日",IF(BC17=2,"月",IF(BC17=3,"火",IF(BC17=4,"水",IF(BC17=5,"木",IF(BC17=6,"金",IF(BC17=0,"","土")))))))</f>
        <v/>
      </c>
      <c r="BD18" s="44" t="str">
        <f>IF(BD17=1,"日",IF(BD17=2,"月",IF(BD17=3,"火",IF(BD17=4,"水",IF(BD17=5,"木",IF(BD17=6,"金",IF(BD17=0,"","土")))))))</f>
        <v/>
      </c>
      <c r="BE18" s="44" t="str">
        <f>IF(BE17=1,"日",IF(BE17=2,"月",IF(BE17=3,"火",IF(BE17=4,"水",IF(BE17=5,"木",IF(BE17=6,"金",IF(BE17=0,"","土")))))))</f>
        <v/>
      </c>
      <c r="BF18" s="355"/>
      <c r="BG18" s="356"/>
      <c r="BH18" s="361"/>
      <c r="BI18" s="362"/>
      <c r="BJ18" s="361"/>
      <c r="BK18" s="365"/>
      <c r="BL18" s="365"/>
      <c r="BM18" s="365"/>
      <c r="BN18" s="362"/>
    </row>
    <row r="19" spans="2:66" ht="20.25" customHeight="1" x14ac:dyDescent="0.4">
      <c r="B19" s="57"/>
      <c r="C19" s="420"/>
      <c r="D19" s="421"/>
      <c r="E19" s="422"/>
      <c r="F19" s="423"/>
      <c r="G19" s="343"/>
      <c r="H19" s="344"/>
      <c r="I19" s="199"/>
      <c r="J19" s="200"/>
      <c r="K19" s="199"/>
      <c r="L19" s="200"/>
      <c r="M19" s="345"/>
      <c r="N19" s="346"/>
      <c r="O19" s="347"/>
      <c r="P19" s="348"/>
      <c r="Q19" s="348"/>
      <c r="R19" s="344"/>
      <c r="S19" s="349"/>
      <c r="T19" s="341"/>
      <c r="U19" s="350"/>
      <c r="V19" s="61" t="s">
        <v>18</v>
      </c>
      <c r="W19" s="26"/>
      <c r="X19" s="26"/>
      <c r="Y19" s="24"/>
      <c r="Z19" s="62"/>
      <c r="AA19" s="206"/>
      <c r="AB19" s="206"/>
      <c r="AC19" s="206"/>
      <c r="AD19" s="206"/>
      <c r="AE19" s="206"/>
      <c r="AF19" s="206"/>
      <c r="AG19" s="215"/>
      <c r="AH19" s="216"/>
      <c r="AI19" s="206"/>
      <c r="AJ19" s="206"/>
      <c r="AK19" s="206"/>
      <c r="AL19" s="206"/>
      <c r="AM19" s="206"/>
      <c r="AN19" s="215"/>
      <c r="AO19" s="216"/>
      <c r="AP19" s="206"/>
      <c r="AQ19" s="206"/>
      <c r="AR19" s="206"/>
      <c r="AS19" s="206"/>
      <c r="AT19" s="206"/>
      <c r="AU19" s="215"/>
      <c r="AV19" s="216"/>
      <c r="AW19" s="206"/>
      <c r="AX19" s="206"/>
      <c r="AY19" s="206"/>
      <c r="AZ19" s="206"/>
      <c r="BA19" s="206"/>
      <c r="BB19" s="215"/>
      <c r="BC19" s="216"/>
      <c r="BD19" s="206"/>
      <c r="BE19" s="206"/>
      <c r="BF19" s="336"/>
      <c r="BG19" s="337"/>
      <c r="BH19" s="338"/>
      <c r="BI19" s="339"/>
      <c r="BJ19" s="340"/>
      <c r="BK19" s="341"/>
      <c r="BL19" s="341"/>
      <c r="BM19" s="341"/>
      <c r="BN19" s="342"/>
    </row>
    <row r="20" spans="2:66" ht="20.25" customHeight="1" x14ac:dyDescent="0.4">
      <c r="B20" s="58">
        <v>1</v>
      </c>
      <c r="C20" s="411"/>
      <c r="D20" s="416"/>
      <c r="E20" s="414"/>
      <c r="F20" s="415"/>
      <c r="G20" s="246"/>
      <c r="H20" s="247"/>
      <c r="I20" s="205"/>
      <c r="J20" s="206"/>
      <c r="K20" s="205"/>
      <c r="L20" s="206"/>
      <c r="M20" s="248"/>
      <c r="N20" s="249"/>
      <c r="O20" s="250"/>
      <c r="P20" s="251"/>
      <c r="Q20" s="251"/>
      <c r="R20" s="247"/>
      <c r="S20" s="276"/>
      <c r="T20" s="241"/>
      <c r="U20" s="277"/>
      <c r="V20" s="27" t="s">
        <v>84</v>
      </c>
      <c r="W20" s="28"/>
      <c r="X20" s="28"/>
      <c r="Y20" s="23"/>
      <c r="Z20" s="63"/>
      <c r="AA20" s="179" t="str">
        <f>IF(AA19="","",VLOOKUP(AA19,'（従来型）シフト記号表'!$C$5:$W$46,21,FALSE))</f>
        <v/>
      </c>
      <c r="AB20" s="180" t="str">
        <f>IF(AB19="","",VLOOKUP(AB19,'（従来型）シフト記号表'!$C$5:$W$46,21,FALSE))</f>
        <v/>
      </c>
      <c r="AC20" s="180" t="str">
        <f>IF(AC19="","",VLOOKUP(AC19,'（従来型）シフト記号表'!$C$5:$W$46,21,FALSE))</f>
        <v/>
      </c>
      <c r="AD20" s="180" t="str">
        <f>IF(AD19="","",VLOOKUP(AD19,'（従来型）シフト記号表'!$C$5:$W$46,21,FALSE))</f>
        <v/>
      </c>
      <c r="AE20" s="180" t="str">
        <f>IF(AE19="","",VLOOKUP(AE19,'（従来型）シフト記号表'!$C$5:$W$46,21,FALSE))</f>
        <v/>
      </c>
      <c r="AF20" s="180" t="str">
        <f>IF(AF19="","",VLOOKUP(AF19,'（従来型）シフト記号表'!$C$5:$W$46,21,FALSE))</f>
        <v/>
      </c>
      <c r="AG20" s="181" t="str">
        <f>IF(AG19="","",VLOOKUP(AG19,'（従来型）シフト記号表'!$C$5:$W$46,21,FALSE))</f>
        <v/>
      </c>
      <c r="AH20" s="179" t="str">
        <f>IF(AH19="","",VLOOKUP(AH19,'（従来型）シフト記号表'!$C$5:$W$46,21,FALSE))</f>
        <v/>
      </c>
      <c r="AI20" s="180" t="str">
        <f>IF(AI19="","",VLOOKUP(AI19,'（従来型）シフト記号表'!$C$5:$W$46,21,FALSE))</f>
        <v/>
      </c>
      <c r="AJ20" s="180" t="str">
        <f>IF(AJ19="","",VLOOKUP(AJ19,'（従来型）シフト記号表'!$C$5:$W$46,21,FALSE))</f>
        <v/>
      </c>
      <c r="AK20" s="180" t="str">
        <f>IF(AK19="","",VLOOKUP(AK19,'（従来型）シフト記号表'!$C$5:$W$46,21,FALSE))</f>
        <v/>
      </c>
      <c r="AL20" s="180" t="str">
        <f>IF(AL19="","",VLOOKUP(AL19,'（従来型）シフト記号表'!$C$5:$W$46,21,FALSE))</f>
        <v/>
      </c>
      <c r="AM20" s="180" t="str">
        <f>IF(AM19="","",VLOOKUP(AM19,'（従来型）シフト記号表'!$C$5:$W$46,21,FALSE))</f>
        <v/>
      </c>
      <c r="AN20" s="181" t="str">
        <f>IF(AN19="","",VLOOKUP(AN19,'（従来型）シフト記号表'!$C$5:$W$46,21,FALSE))</f>
        <v/>
      </c>
      <c r="AO20" s="179" t="str">
        <f>IF(AO19="","",VLOOKUP(AO19,'（従来型）シフト記号表'!$C$5:$W$46,21,FALSE))</f>
        <v/>
      </c>
      <c r="AP20" s="180" t="str">
        <f>IF(AP19="","",VLOOKUP(AP19,'（従来型）シフト記号表'!$C$5:$W$46,21,FALSE))</f>
        <v/>
      </c>
      <c r="AQ20" s="180" t="str">
        <f>IF(AQ19="","",VLOOKUP(AQ19,'（従来型）シフト記号表'!$C$5:$W$46,21,FALSE))</f>
        <v/>
      </c>
      <c r="AR20" s="180" t="str">
        <f>IF(AR19="","",VLOOKUP(AR19,'（従来型）シフト記号表'!$C$5:$W$46,21,FALSE))</f>
        <v/>
      </c>
      <c r="AS20" s="180" t="str">
        <f>IF(AS19="","",VLOOKUP(AS19,'（従来型）シフト記号表'!$C$5:$W$46,21,FALSE))</f>
        <v/>
      </c>
      <c r="AT20" s="180" t="str">
        <f>IF(AT19="","",VLOOKUP(AT19,'（従来型）シフト記号表'!$C$5:$W$46,21,FALSE))</f>
        <v/>
      </c>
      <c r="AU20" s="181" t="str">
        <f>IF(AU19="","",VLOOKUP(AU19,'（従来型）シフト記号表'!$C$5:$W$46,21,FALSE))</f>
        <v/>
      </c>
      <c r="AV20" s="179" t="str">
        <f>IF(AV19="","",VLOOKUP(AV19,'（従来型）シフト記号表'!$C$5:$W$46,21,FALSE))</f>
        <v/>
      </c>
      <c r="AW20" s="180" t="str">
        <f>IF(AW19="","",VLOOKUP(AW19,'（従来型）シフト記号表'!$C$5:$W$46,21,FALSE))</f>
        <v/>
      </c>
      <c r="AX20" s="180" t="str">
        <f>IF(AX19="","",VLOOKUP(AX19,'（従来型）シフト記号表'!$C$5:$W$46,21,FALSE))</f>
        <v/>
      </c>
      <c r="AY20" s="180" t="str">
        <f>IF(AY19="","",VLOOKUP(AY19,'（従来型）シフト記号表'!$C$5:$W$46,21,FALSE))</f>
        <v/>
      </c>
      <c r="AZ20" s="180" t="str">
        <f>IF(AZ19="","",VLOOKUP(AZ19,'（従来型）シフト記号表'!$C$5:$W$46,21,FALSE))</f>
        <v/>
      </c>
      <c r="BA20" s="180" t="str">
        <f>IF(BA19="","",VLOOKUP(BA19,'（従来型）シフト記号表'!$C$5:$W$46,21,FALSE))</f>
        <v/>
      </c>
      <c r="BB20" s="181" t="str">
        <f>IF(BB19="","",VLOOKUP(BB19,'（従来型）シフト記号表'!$C$5:$W$46,21,FALSE))</f>
        <v/>
      </c>
      <c r="BC20" s="179" t="str">
        <f>IF(BC19="","",VLOOKUP(BC19,'（従来型）シフト記号表'!$C$5:$W$46,21,FALSE))</f>
        <v/>
      </c>
      <c r="BD20" s="180" t="str">
        <f>IF(BD19="","",VLOOKUP(BD19,'（従来型）シフト記号表'!$C$5:$W$46,21,FALSE))</f>
        <v/>
      </c>
      <c r="BE20" s="180" t="str">
        <f>IF(BE19="","",VLOOKUP(BE19,'（従来型）シフト記号表'!$C$5:$W$46,21,FALSE))</f>
        <v/>
      </c>
      <c r="BF20" s="252">
        <f>IF($BI$3="計画",SUM(AA20:BB20),IF($BI$3="実績",SUM(AA20:BE20),""))</f>
        <v>0</v>
      </c>
      <c r="BG20" s="253"/>
      <c r="BH20" s="254">
        <f>IF($BI$3="計画",BF20/4,IF($BI$3="実績",(BF20/($BI$7/7)),""))</f>
        <v>0</v>
      </c>
      <c r="BI20" s="255"/>
      <c r="BJ20" s="240"/>
      <c r="BK20" s="241"/>
      <c r="BL20" s="241"/>
      <c r="BM20" s="241"/>
      <c r="BN20" s="242"/>
    </row>
    <row r="21" spans="2:66" ht="20.25" customHeight="1" x14ac:dyDescent="0.4">
      <c r="B21" s="59"/>
      <c r="C21" s="411"/>
      <c r="D21" s="416"/>
      <c r="E21" s="414"/>
      <c r="F21" s="415"/>
      <c r="G21" s="256"/>
      <c r="H21" s="257"/>
      <c r="I21" s="265">
        <f>G20</f>
        <v>0</v>
      </c>
      <c r="J21" s="257"/>
      <c r="K21" s="265">
        <f>M20</f>
        <v>0</v>
      </c>
      <c r="L21" s="257"/>
      <c r="M21" s="258"/>
      <c r="N21" s="259"/>
      <c r="O21" s="260"/>
      <c r="P21" s="261"/>
      <c r="Q21" s="261"/>
      <c r="R21" s="262"/>
      <c r="S21" s="278"/>
      <c r="T21" s="244"/>
      <c r="U21" s="279"/>
      <c r="V21" s="29" t="s">
        <v>129</v>
      </c>
      <c r="W21" s="30"/>
      <c r="X21" s="30"/>
      <c r="Y21" s="21"/>
      <c r="Z21" s="64"/>
      <c r="AA21" s="183" t="str">
        <f>IF(AA19="","",VLOOKUP(AA19,'（従来型）シフト記号表'!$C$5:$Y$46,23,FALSE))</f>
        <v/>
      </c>
      <c r="AB21" s="184" t="str">
        <f>IF(AB19="","",VLOOKUP(AB19,'（従来型）シフト記号表'!$C$5:$Y$46,23,FALSE))</f>
        <v/>
      </c>
      <c r="AC21" s="184" t="str">
        <f>IF(AC19="","",VLOOKUP(AC19,'（従来型）シフト記号表'!$C$5:$Y$46,23,FALSE))</f>
        <v/>
      </c>
      <c r="AD21" s="184" t="str">
        <f>IF(AD19="","",VLOOKUP(AD19,'（従来型）シフト記号表'!$C$5:$Y$46,23,FALSE))</f>
        <v/>
      </c>
      <c r="AE21" s="184" t="str">
        <f>IF(AE19="","",VLOOKUP(AE19,'（従来型）シフト記号表'!$C$5:$Y$46,23,FALSE))</f>
        <v/>
      </c>
      <c r="AF21" s="184" t="str">
        <f>IF(AF19="","",VLOOKUP(AF19,'（従来型）シフト記号表'!$C$5:$Y$46,23,FALSE))</f>
        <v/>
      </c>
      <c r="AG21" s="185" t="str">
        <f>IF(AG19="","",VLOOKUP(AG19,'（従来型）シフト記号表'!$C$5:$Y$46,23,FALSE))</f>
        <v/>
      </c>
      <c r="AH21" s="183" t="str">
        <f>IF(AH19="","",VLOOKUP(AH19,'（従来型）シフト記号表'!$C$5:$Y$46,23,FALSE))</f>
        <v/>
      </c>
      <c r="AI21" s="184" t="str">
        <f>IF(AI19="","",VLOOKUP(AI19,'（従来型）シフト記号表'!$C$5:$Y$46,23,FALSE))</f>
        <v/>
      </c>
      <c r="AJ21" s="184" t="str">
        <f>IF(AJ19="","",VLOOKUP(AJ19,'（従来型）シフト記号表'!$C$5:$Y$46,23,FALSE))</f>
        <v/>
      </c>
      <c r="AK21" s="184" t="str">
        <f>IF(AK19="","",VLOOKUP(AK19,'（従来型）シフト記号表'!$C$5:$Y$46,23,FALSE))</f>
        <v/>
      </c>
      <c r="AL21" s="184" t="str">
        <f>IF(AL19="","",VLOOKUP(AL19,'（従来型）シフト記号表'!$C$5:$Y$46,23,FALSE))</f>
        <v/>
      </c>
      <c r="AM21" s="184" t="str">
        <f>IF(AM19="","",VLOOKUP(AM19,'（従来型）シフト記号表'!$C$5:$Y$46,23,FALSE))</f>
        <v/>
      </c>
      <c r="AN21" s="185" t="str">
        <f>IF(AN19="","",VLOOKUP(AN19,'（従来型）シフト記号表'!$C$5:$Y$46,23,FALSE))</f>
        <v/>
      </c>
      <c r="AO21" s="183" t="str">
        <f>IF(AO19="","",VLOOKUP(AO19,'（従来型）シフト記号表'!$C$5:$Y$46,23,FALSE))</f>
        <v/>
      </c>
      <c r="AP21" s="184" t="str">
        <f>IF(AP19="","",VLOOKUP(AP19,'（従来型）シフト記号表'!$C$5:$Y$46,23,FALSE))</f>
        <v/>
      </c>
      <c r="AQ21" s="184" t="str">
        <f>IF(AQ19="","",VLOOKUP(AQ19,'（従来型）シフト記号表'!$C$5:$Y$46,23,FALSE))</f>
        <v/>
      </c>
      <c r="AR21" s="184" t="str">
        <f>IF(AR19="","",VLOOKUP(AR19,'（従来型）シフト記号表'!$C$5:$Y$46,23,FALSE))</f>
        <v/>
      </c>
      <c r="AS21" s="184" t="str">
        <f>IF(AS19="","",VLOOKUP(AS19,'（従来型）シフト記号表'!$C$5:$Y$46,23,FALSE))</f>
        <v/>
      </c>
      <c r="AT21" s="184" t="str">
        <f>IF(AT19="","",VLOOKUP(AT19,'（従来型）シフト記号表'!$C$5:$Y$46,23,FALSE))</f>
        <v/>
      </c>
      <c r="AU21" s="185" t="str">
        <f>IF(AU19="","",VLOOKUP(AU19,'（従来型）シフト記号表'!$C$5:$Y$46,23,FALSE))</f>
        <v/>
      </c>
      <c r="AV21" s="183" t="str">
        <f>IF(AV19="","",VLOOKUP(AV19,'（従来型）シフト記号表'!$C$5:$Y$46,23,FALSE))</f>
        <v/>
      </c>
      <c r="AW21" s="184" t="str">
        <f>IF(AW19="","",VLOOKUP(AW19,'（従来型）シフト記号表'!$C$5:$Y$46,23,FALSE))</f>
        <v/>
      </c>
      <c r="AX21" s="184" t="str">
        <f>IF(AX19="","",VLOOKUP(AX19,'（従来型）シフト記号表'!$C$5:$Y$46,23,FALSE))</f>
        <v/>
      </c>
      <c r="AY21" s="184" t="str">
        <f>IF(AY19="","",VLOOKUP(AY19,'（従来型）シフト記号表'!$C$5:$Y$46,23,FALSE))</f>
        <v/>
      </c>
      <c r="AZ21" s="184" t="str">
        <f>IF(AZ19="","",VLOOKUP(AZ19,'（従来型）シフト記号表'!$C$5:$Y$46,23,FALSE))</f>
        <v/>
      </c>
      <c r="BA21" s="184" t="str">
        <f>IF(BA19="","",VLOOKUP(BA19,'（従来型）シフト記号表'!$C$5:$Y$46,23,FALSE))</f>
        <v/>
      </c>
      <c r="BB21" s="185" t="str">
        <f>IF(BB19="","",VLOOKUP(BB19,'（従来型）シフト記号表'!$C$5:$Y$46,23,FALSE))</f>
        <v/>
      </c>
      <c r="BC21" s="183" t="str">
        <f>IF(BC19="","",VLOOKUP(BC19,'（従来型）シフト記号表'!$C$5:$Y$46,23,FALSE))</f>
        <v/>
      </c>
      <c r="BD21" s="184" t="str">
        <f>IF(BD19="","",VLOOKUP(BD19,'（従来型）シフト記号表'!$C$5:$Y$46,23,FALSE))</f>
        <v/>
      </c>
      <c r="BE21" s="186" t="str">
        <f>IF(BE19="","",VLOOKUP(BE19,'（従来型）シフト記号表'!$C$5:$Y$46,23,FALSE))</f>
        <v/>
      </c>
      <c r="BF21" s="263">
        <f>IF($BI$3="計画",SUM(AA21:BB21),IF($BI$3="実績",SUM(AA21:BE21),""))</f>
        <v>0</v>
      </c>
      <c r="BG21" s="264"/>
      <c r="BH21" s="284">
        <f>IF($BI$3="計画",BF21/4,IF($BI$3="実績",(BF21/($BI$7/7)),""))</f>
        <v>0</v>
      </c>
      <c r="BI21" s="285"/>
      <c r="BJ21" s="243"/>
      <c r="BK21" s="244"/>
      <c r="BL21" s="244"/>
      <c r="BM21" s="244"/>
      <c r="BN21" s="245"/>
    </row>
    <row r="22" spans="2:66" ht="20.25" customHeight="1" x14ac:dyDescent="0.4">
      <c r="B22" s="60"/>
      <c r="C22" s="410"/>
      <c r="D22" s="413"/>
      <c r="E22" s="414"/>
      <c r="F22" s="415"/>
      <c r="G22" s="286"/>
      <c r="H22" s="287"/>
      <c r="I22" s="207"/>
      <c r="J22" s="208"/>
      <c r="K22" s="207"/>
      <c r="L22" s="208"/>
      <c r="M22" s="272"/>
      <c r="N22" s="273"/>
      <c r="O22" s="288"/>
      <c r="P22" s="289"/>
      <c r="Q22" s="289"/>
      <c r="R22" s="287"/>
      <c r="S22" s="274"/>
      <c r="T22" s="238"/>
      <c r="U22" s="275"/>
      <c r="V22" s="25" t="s">
        <v>18</v>
      </c>
      <c r="W22" s="31"/>
      <c r="X22" s="31"/>
      <c r="Y22" s="19"/>
      <c r="Z22" s="65"/>
      <c r="AA22" s="209"/>
      <c r="AB22" s="213"/>
      <c r="AC22" s="213"/>
      <c r="AD22" s="213"/>
      <c r="AE22" s="213"/>
      <c r="AF22" s="213"/>
      <c r="AG22" s="211"/>
      <c r="AH22" s="209"/>
      <c r="AI22" s="213"/>
      <c r="AJ22" s="213"/>
      <c r="AK22" s="213"/>
      <c r="AL22" s="213"/>
      <c r="AM22" s="213"/>
      <c r="AN22" s="211"/>
      <c r="AO22" s="209"/>
      <c r="AP22" s="213"/>
      <c r="AQ22" s="213"/>
      <c r="AR22" s="213"/>
      <c r="AS22" s="213"/>
      <c r="AT22" s="213"/>
      <c r="AU22" s="211"/>
      <c r="AV22" s="209"/>
      <c r="AW22" s="213"/>
      <c r="AX22" s="213"/>
      <c r="AY22" s="213"/>
      <c r="AZ22" s="213"/>
      <c r="BA22" s="213"/>
      <c r="BB22" s="211"/>
      <c r="BC22" s="209"/>
      <c r="BD22" s="213"/>
      <c r="BE22" s="214"/>
      <c r="BF22" s="280"/>
      <c r="BG22" s="281"/>
      <c r="BH22" s="282"/>
      <c r="BI22" s="283"/>
      <c r="BJ22" s="237"/>
      <c r="BK22" s="238"/>
      <c r="BL22" s="238"/>
      <c r="BM22" s="238"/>
      <c r="BN22" s="239"/>
    </row>
    <row r="23" spans="2:66" ht="20.25" customHeight="1" x14ac:dyDescent="0.4">
      <c r="B23" s="58">
        <f>B20+1</f>
        <v>2</v>
      </c>
      <c r="C23" s="411"/>
      <c r="D23" s="416"/>
      <c r="E23" s="414"/>
      <c r="F23" s="415"/>
      <c r="G23" s="246"/>
      <c r="H23" s="247"/>
      <c r="I23" s="205"/>
      <c r="J23" s="206"/>
      <c r="K23" s="205"/>
      <c r="L23" s="206"/>
      <c r="M23" s="248"/>
      <c r="N23" s="249"/>
      <c r="O23" s="250"/>
      <c r="P23" s="251"/>
      <c r="Q23" s="251"/>
      <c r="R23" s="247"/>
      <c r="S23" s="276"/>
      <c r="T23" s="241"/>
      <c r="U23" s="277"/>
      <c r="V23" s="27" t="s">
        <v>84</v>
      </c>
      <c r="W23" s="28"/>
      <c r="X23" s="28"/>
      <c r="Y23" s="23"/>
      <c r="Z23" s="63"/>
      <c r="AA23" s="179" t="str">
        <f>IF(AA22="","",VLOOKUP(AA22,'（従来型）シフト記号表'!$C$5:$W$46,21,FALSE))</f>
        <v/>
      </c>
      <c r="AB23" s="180" t="str">
        <f>IF(AB22="","",VLOOKUP(AB22,'（従来型）シフト記号表'!$C$5:$W$46,21,FALSE))</f>
        <v/>
      </c>
      <c r="AC23" s="180" t="str">
        <f>IF(AC22="","",VLOOKUP(AC22,'（従来型）シフト記号表'!$C$5:$W$46,21,FALSE))</f>
        <v/>
      </c>
      <c r="AD23" s="180" t="str">
        <f>IF(AD22="","",VLOOKUP(AD22,'（従来型）シフト記号表'!$C$5:$W$46,21,FALSE))</f>
        <v/>
      </c>
      <c r="AE23" s="180" t="str">
        <f>IF(AE22="","",VLOOKUP(AE22,'（従来型）シフト記号表'!$C$5:$W$46,21,FALSE))</f>
        <v/>
      </c>
      <c r="AF23" s="180" t="str">
        <f>IF(AF22="","",VLOOKUP(AF22,'（従来型）シフト記号表'!$C$5:$W$46,21,FALSE))</f>
        <v/>
      </c>
      <c r="AG23" s="181" t="str">
        <f>IF(AG22="","",VLOOKUP(AG22,'（従来型）シフト記号表'!$C$5:$W$46,21,FALSE))</f>
        <v/>
      </c>
      <c r="AH23" s="179" t="str">
        <f>IF(AH22="","",VLOOKUP(AH22,'（従来型）シフト記号表'!$C$5:$W$46,21,FALSE))</f>
        <v/>
      </c>
      <c r="AI23" s="180" t="str">
        <f>IF(AI22="","",VLOOKUP(AI22,'（従来型）シフト記号表'!$C$5:$W$46,21,FALSE))</f>
        <v/>
      </c>
      <c r="AJ23" s="180" t="str">
        <f>IF(AJ22="","",VLOOKUP(AJ22,'（従来型）シフト記号表'!$C$5:$W$46,21,FALSE))</f>
        <v/>
      </c>
      <c r="AK23" s="180" t="str">
        <f>IF(AK22="","",VLOOKUP(AK22,'（従来型）シフト記号表'!$C$5:$W$46,21,FALSE))</f>
        <v/>
      </c>
      <c r="AL23" s="180" t="str">
        <f>IF(AL22="","",VLOOKUP(AL22,'（従来型）シフト記号表'!$C$5:$W$46,21,FALSE))</f>
        <v/>
      </c>
      <c r="AM23" s="180" t="str">
        <f>IF(AM22="","",VLOOKUP(AM22,'（従来型）シフト記号表'!$C$5:$W$46,21,FALSE))</f>
        <v/>
      </c>
      <c r="AN23" s="181" t="str">
        <f>IF(AN22="","",VLOOKUP(AN22,'（従来型）シフト記号表'!$C$5:$W$46,21,FALSE))</f>
        <v/>
      </c>
      <c r="AO23" s="179" t="str">
        <f>IF(AO22="","",VLOOKUP(AO22,'（従来型）シフト記号表'!$C$5:$W$46,21,FALSE))</f>
        <v/>
      </c>
      <c r="AP23" s="180" t="str">
        <f>IF(AP22="","",VLOOKUP(AP22,'（従来型）シフト記号表'!$C$5:$W$46,21,FALSE))</f>
        <v/>
      </c>
      <c r="AQ23" s="180" t="str">
        <f>IF(AQ22="","",VLOOKUP(AQ22,'（従来型）シフト記号表'!$C$5:$W$46,21,FALSE))</f>
        <v/>
      </c>
      <c r="AR23" s="180" t="str">
        <f>IF(AR22="","",VLOOKUP(AR22,'（従来型）シフト記号表'!$C$5:$W$46,21,FALSE))</f>
        <v/>
      </c>
      <c r="AS23" s="180" t="str">
        <f>IF(AS22="","",VLOOKUP(AS22,'（従来型）シフト記号表'!$C$5:$W$46,21,FALSE))</f>
        <v/>
      </c>
      <c r="AT23" s="180" t="str">
        <f>IF(AT22="","",VLOOKUP(AT22,'（従来型）シフト記号表'!$C$5:$W$46,21,FALSE))</f>
        <v/>
      </c>
      <c r="AU23" s="181" t="str">
        <f>IF(AU22="","",VLOOKUP(AU22,'（従来型）シフト記号表'!$C$5:$W$46,21,FALSE))</f>
        <v/>
      </c>
      <c r="AV23" s="179" t="str">
        <f>IF(AV22="","",VLOOKUP(AV22,'（従来型）シフト記号表'!$C$5:$W$46,21,FALSE))</f>
        <v/>
      </c>
      <c r="AW23" s="180" t="str">
        <f>IF(AW22="","",VLOOKUP(AW22,'（従来型）シフト記号表'!$C$5:$W$46,21,FALSE))</f>
        <v/>
      </c>
      <c r="AX23" s="180" t="str">
        <f>IF(AX22="","",VLOOKUP(AX22,'（従来型）シフト記号表'!$C$5:$W$46,21,FALSE))</f>
        <v/>
      </c>
      <c r="AY23" s="180" t="str">
        <f>IF(AY22="","",VLOOKUP(AY22,'（従来型）シフト記号表'!$C$5:$W$46,21,FALSE))</f>
        <v/>
      </c>
      <c r="AZ23" s="180" t="str">
        <f>IF(AZ22="","",VLOOKUP(AZ22,'（従来型）シフト記号表'!$C$5:$W$46,21,FALSE))</f>
        <v/>
      </c>
      <c r="BA23" s="180" t="str">
        <f>IF(BA22="","",VLOOKUP(BA22,'（従来型）シフト記号表'!$C$5:$W$46,21,FALSE))</f>
        <v/>
      </c>
      <c r="BB23" s="181" t="str">
        <f>IF(BB22="","",VLOOKUP(BB22,'（従来型）シフト記号表'!$C$5:$W$46,21,FALSE))</f>
        <v/>
      </c>
      <c r="BC23" s="179" t="str">
        <f>IF(BC22="","",VLOOKUP(BC22,'（従来型）シフト記号表'!$C$5:$W$46,21,FALSE))</f>
        <v/>
      </c>
      <c r="BD23" s="180" t="str">
        <f>IF(BD22="","",VLOOKUP(BD22,'（従来型）シフト記号表'!$C$5:$W$46,21,FALSE))</f>
        <v/>
      </c>
      <c r="BE23" s="180" t="str">
        <f>IF(BE22="","",VLOOKUP(BE22,'（従来型）シフト記号表'!$C$5:$W$46,21,FALSE))</f>
        <v/>
      </c>
      <c r="BF23" s="252">
        <f>IF($BI$3="計画",SUM(AA23:BB23),IF($BI$3="実績",SUM(AA23:BE23),""))</f>
        <v>0</v>
      </c>
      <c r="BG23" s="253"/>
      <c r="BH23" s="254">
        <f>IF($BI$3="計画",BF23/4,IF($BI$3="実績",(BF23/($BI$7/7)),""))</f>
        <v>0</v>
      </c>
      <c r="BI23" s="255"/>
      <c r="BJ23" s="240"/>
      <c r="BK23" s="241"/>
      <c r="BL23" s="241"/>
      <c r="BM23" s="241"/>
      <c r="BN23" s="242"/>
    </row>
    <row r="24" spans="2:66" ht="20.25" customHeight="1" x14ac:dyDescent="0.4">
      <c r="B24" s="59"/>
      <c r="C24" s="411"/>
      <c r="D24" s="416"/>
      <c r="E24" s="414"/>
      <c r="F24" s="415"/>
      <c r="G24" s="256"/>
      <c r="H24" s="257"/>
      <c r="I24" s="265">
        <f>G23</f>
        <v>0</v>
      </c>
      <c r="J24" s="257"/>
      <c r="K24" s="265">
        <f>M23</f>
        <v>0</v>
      </c>
      <c r="L24" s="257"/>
      <c r="M24" s="258"/>
      <c r="N24" s="259"/>
      <c r="O24" s="260"/>
      <c r="P24" s="261"/>
      <c r="Q24" s="261"/>
      <c r="R24" s="262"/>
      <c r="S24" s="278"/>
      <c r="T24" s="244"/>
      <c r="U24" s="279"/>
      <c r="V24" s="29" t="s">
        <v>129</v>
      </c>
      <c r="W24" s="30"/>
      <c r="X24" s="30"/>
      <c r="Y24" s="21"/>
      <c r="Z24" s="64"/>
      <c r="AA24" s="183" t="str">
        <f>IF(AA22="","",VLOOKUP(AA22,'（従来型）シフト記号表'!$C$5:$Y$46,23,FALSE))</f>
        <v/>
      </c>
      <c r="AB24" s="184" t="str">
        <f>IF(AB22="","",VLOOKUP(AB22,'（従来型）シフト記号表'!$C$5:$Y$46,23,FALSE))</f>
        <v/>
      </c>
      <c r="AC24" s="184" t="str">
        <f>IF(AC22="","",VLOOKUP(AC22,'（従来型）シフト記号表'!$C$5:$Y$46,23,FALSE))</f>
        <v/>
      </c>
      <c r="AD24" s="184" t="str">
        <f>IF(AD22="","",VLOOKUP(AD22,'（従来型）シフト記号表'!$C$5:$Y$46,23,FALSE))</f>
        <v/>
      </c>
      <c r="AE24" s="184" t="str">
        <f>IF(AE22="","",VLOOKUP(AE22,'（従来型）シフト記号表'!$C$5:$Y$46,23,FALSE))</f>
        <v/>
      </c>
      <c r="AF24" s="184" t="str">
        <f>IF(AF22="","",VLOOKUP(AF22,'（従来型）シフト記号表'!$C$5:$Y$46,23,FALSE))</f>
        <v/>
      </c>
      <c r="AG24" s="185" t="str">
        <f>IF(AG22="","",VLOOKUP(AG22,'（従来型）シフト記号表'!$C$5:$Y$46,23,FALSE))</f>
        <v/>
      </c>
      <c r="AH24" s="183" t="str">
        <f>IF(AH22="","",VLOOKUP(AH22,'（従来型）シフト記号表'!$C$5:$Y$46,23,FALSE))</f>
        <v/>
      </c>
      <c r="AI24" s="184" t="str">
        <f>IF(AI22="","",VLOOKUP(AI22,'（従来型）シフト記号表'!$C$5:$Y$46,23,FALSE))</f>
        <v/>
      </c>
      <c r="AJ24" s="184" t="str">
        <f>IF(AJ22="","",VLOOKUP(AJ22,'（従来型）シフト記号表'!$C$5:$Y$46,23,FALSE))</f>
        <v/>
      </c>
      <c r="AK24" s="184" t="str">
        <f>IF(AK22="","",VLOOKUP(AK22,'（従来型）シフト記号表'!$C$5:$Y$46,23,FALSE))</f>
        <v/>
      </c>
      <c r="AL24" s="184" t="str">
        <f>IF(AL22="","",VLOOKUP(AL22,'（従来型）シフト記号表'!$C$5:$Y$46,23,FALSE))</f>
        <v/>
      </c>
      <c r="AM24" s="184" t="str">
        <f>IF(AM22="","",VLOOKUP(AM22,'（従来型）シフト記号表'!$C$5:$Y$46,23,FALSE))</f>
        <v/>
      </c>
      <c r="AN24" s="185" t="str">
        <f>IF(AN22="","",VLOOKUP(AN22,'（従来型）シフト記号表'!$C$5:$Y$46,23,FALSE))</f>
        <v/>
      </c>
      <c r="AO24" s="183" t="str">
        <f>IF(AO22="","",VLOOKUP(AO22,'（従来型）シフト記号表'!$C$5:$Y$46,23,FALSE))</f>
        <v/>
      </c>
      <c r="AP24" s="184" t="str">
        <f>IF(AP22="","",VLOOKUP(AP22,'（従来型）シフト記号表'!$C$5:$Y$46,23,FALSE))</f>
        <v/>
      </c>
      <c r="AQ24" s="184" t="str">
        <f>IF(AQ22="","",VLOOKUP(AQ22,'（従来型）シフト記号表'!$C$5:$Y$46,23,FALSE))</f>
        <v/>
      </c>
      <c r="AR24" s="184" t="str">
        <f>IF(AR22="","",VLOOKUP(AR22,'（従来型）シフト記号表'!$C$5:$Y$46,23,FALSE))</f>
        <v/>
      </c>
      <c r="AS24" s="184" t="str">
        <f>IF(AS22="","",VLOOKUP(AS22,'（従来型）シフト記号表'!$C$5:$Y$46,23,FALSE))</f>
        <v/>
      </c>
      <c r="AT24" s="184" t="str">
        <f>IF(AT22="","",VLOOKUP(AT22,'（従来型）シフト記号表'!$C$5:$Y$46,23,FALSE))</f>
        <v/>
      </c>
      <c r="AU24" s="185" t="str">
        <f>IF(AU22="","",VLOOKUP(AU22,'（従来型）シフト記号表'!$C$5:$Y$46,23,FALSE))</f>
        <v/>
      </c>
      <c r="AV24" s="183" t="str">
        <f>IF(AV22="","",VLOOKUP(AV22,'（従来型）シフト記号表'!$C$5:$Y$46,23,FALSE))</f>
        <v/>
      </c>
      <c r="AW24" s="184" t="str">
        <f>IF(AW22="","",VLOOKUP(AW22,'（従来型）シフト記号表'!$C$5:$Y$46,23,FALSE))</f>
        <v/>
      </c>
      <c r="AX24" s="184" t="str">
        <f>IF(AX22="","",VLOOKUP(AX22,'（従来型）シフト記号表'!$C$5:$Y$46,23,FALSE))</f>
        <v/>
      </c>
      <c r="AY24" s="184" t="str">
        <f>IF(AY22="","",VLOOKUP(AY22,'（従来型）シフト記号表'!$C$5:$Y$46,23,FALSE))</f>
        <v/>
      </c>
      <c r="AZ24" s="184" t="str">
        <f>IF(AZ22="","",VLOOKUP(AZ22,'（従来型）シフト記号表'!$C$5:$Y$46,23,FALSE))</f>
        <v/>
      </c>
      <c r="BA24" s="184" t="str">
        <f>IF(BA22="","",VLOOKUP(BA22,'（従来型）シフト記号表'!$C$5:$Y$46,23,FALSE))</f>
        <v/>
      </c>
      <c r="BB24" s="185" t="str">
        <f>IF(BB22="","",VLOOKUP(BB22,'（従来型）シフト記号表'!$C$5:$Y$46,23,FALSE))</f>
        <v/>
      </c>
      <c r="BC24" s="183" t="str">
        <f>IF(BC22="","",VLOOKUP(BC22,'（従来型）シフト記号表'!$C$5:$Y$46,23,FALSE))</f>
        <v/>
      </c>
      <c r="BD24" s="184" t="str">
        <f>IF(BD22="","",VLOOKUP(BD22,'（従来型）シフト記号表'!$C$5:$Y$46,23,FALSE))</f>
        <v/>
      </c>
      <c r="BE24" s="184" t="str">
        <f>IF(BE22="","",VLOOKUP(BE22,'（従来型）シフト記号表'!$C$5:$Y$46,23,FALSE))</f>
        <v/>
      </c>
      <c r="BF24" s="263">
        <f>IF($BI$3="計画",SUM(AA24:BB24),IF($BI$3="実績",SUM(AA24:BE24),""))</f>
        <v>0</v>
      </c>
      <c r="BG24" s="264"/>
      <c r="BH24" s="284">
        <f>IF($BI$3="計画",BF24/4,IF($BI$3="実績",(BF24/($BI$7/7)),""))</f>
        <v>0</v>
      </c>
      <c r="BI24" s="285"/>
      <c r="BJ24" s="243"/>
      <c r="BK24" s="244"/>
      <c r="BL24" s="244"/>
      <c r="BM24" s="244"/>
      <c r="BN24" s="245"/>
    </row>
    <row r="25" spans="2:66" ht="20.25" customHeight="1" x14ac:dyDescent="0.4">
      <c r="B25" s="60"/>
      <c r="C25" s="410"/>
      <c r="D25" s="413"/>
      <c r="E25" s="414"/>
      <c r="F25" s="415"/>
      <c r="G25" s="246"/>
      <c r="H25" s="247"/>
      <c r="I25" s="205"/>
      <c r="J25" s="206"/>
      <c r="K25" s="205"/>
      <c r="L25" s="206"/>
      <c r="M25" s="272"/>
      <c r="N25" s="273"/>
      <c r="O25" s="250"/>
      <c r="P25" s="251"/>
      <c r="Q25" s="251"/>
      <c r="R25" s="247"/>
      <c r="S25" s="274"/>
      <c r="T25" s="238"/>
      <c r="U25" s="275"/>
      <c r="V25" s="25" t="s">
        <v>18</v>
      </c>
      <c r="W25" s="31"/>
      <c r="X25" s="31"/>
      <c r="Y25" s="19"/>
      <c r="Z25" s="65"/>
      <c r="AA25" s="209"/>
      <c r="AB25" s="213"/>
      <c r="AC25" s="213"/>
      <c r="AD25" s="213"/>
      <c r="AE25" s="213"/>
      <c r="AF25" s="213"/>
      <c r="AG25" s="211"/>
      <c r="AH25" s="209"/>
      <c r="AI25" s="213"/>
      <c r="AJ25" s="213"/>
      <c r="AK25" s="213"/>
      <c r="AL25" s="213"/>
      <c r="AM25" s="213"/>
      <c r="AN25" s="211"/>
      <c r="AO25" s="209"/>
      <c r="AP25" s="213"/>
      <c r="AQ25" s="213"/>
      <c r="AR25" s="213"/>
      <c r="AS25" s="213"/>
      <c r="AT25" s="213"/>
      <c r="AU25" s="211"/>
      <c r="AV25" s="209"/>
      <c r="AW25" s="213"/>
      <c r="AX25" s="213"/>
      <c r="AY25" s="213"/>
      <c r="AZ25" s="213"/>
      <c r="BA25" s="213"/>
      <c r="BB25" s="211"/>
      <c r="BC25" s="209"/>
      <c r="BD25" s="213"/>
      <c r="BE25" s="214"/>
      <c r="BF25" s="280"/>
      <c r="BG25" s="281"/>
      <c r="BH25" s="282"/>
      <c r="BI25" s="283"/>
      <c r="BJ25" s="237"/>
      <c r="BK25" s="238"/>
      <c r="BL25" s="238"/>
      <c r="BM25" s="238"/>
      <c r="BN25" s="239"/>
    </row>
    <row r="26" spans="2:66" ht="20.25" customHeight="1" x14ac:dyDescent="0.4">
      <c r="B26" s="58">
        <f>B23+1</f>
        <v>3</v>
      </c>
      <c r="C26" s="411"/>
      <c r="D26" s="416"/>
      <c r="E26" s="414"/>
      <c r="F26" s="415"/>
      <c r="G26" s="246"/>
      <c r="H26" s="247"/>
      <c r="I26" s="205"/>
      <c r="J26" s="206"/>
      <c r="K26" s="205"/>
      <c r="L26" s="206"/>
      <c r="M26" s="248"/>
      <c r="N26" s="249"/>
      <c r="O26" s="250"/>
      <c r="P26" s="251"/>
      <c r="Q26" s="251"/>
      <c r="R26" s="247"/>
      <c r="S26" s="276"/>
      <c r="T26" s="241"/>
      <c r="U26" s="277"/>
      <c r="V26" s="27" t="s">
        <v>84</v>
      </c>
      <c r="W26" s="28"/>
      <c r="X26" s="28"/>
      <c r="Y26" s="23"/>
      <c r="Z26" s="63"/>
      <c r="AA26" s="179" t="str">
        <f>IF(AA25="","",VLOOKUP(AA25,'（従来型）シフト記号表'!$C$5:$W$46,21,FALSE))</f>
        <v/>
      </c>
      <c r="AB26" s="180" t="str">
        <f>IF(AB25="","",VLOOKUP(AB25,'（従来型）シフト記号表'!$C$5:$W$46,21,FALSE))</f>
        <v/>
      </c>
      <c r="AC26" s="180" t="str">
        <f>IF(AC25="","",VLOOKUP(AC25,'（従来型）シフト記号表'!$C$5:$W$46,21,FALSE))</f>
        <v/>
      </c>
      <c r="AD26" s="180" t="str">
        <f>IF(AD25="","",VLOOKUP(AD25,'（従来型）シフト記号表'!$C$5:$W$46,21,FALSE))</f>
        <v/>
      </c>
      <c r="AE26" s="180" t="str">
        <f>IF(AE25="","",VLOOKUP(AE25,'（従来型）シフト記号表'!$C$5:$W$46,21,FALSE))</f>
        <v/>
      </c>
      <c r="AF26" s="180" t="str">
        <f>IF(AF25="","",VLOOKUP(AF25,'（従来型）シフト記号表'!$C$5:$W$46,21,FALSE))</f>
        <v/>
      </c>
      <c r="AG26" s="181" t="str">
        <f>IF(AG25="","",VLOOKUP(AG25,'（従来型）シフト記号表'!$C$5:$W$46,21,FALSE))</f>
        <v/>
      </c>
      <c r="AH26" s="179" t="str">
        <f>IF(AH25="","",VLOOKUP(AH25,'（従来型）シフト記号表'!$C$5:$W$46,21,FALSE))</f>
        <v/>
      </c>
      <c r="AI26" s="180" t="str">
        <f>IF(AI25="","",VLOOKUP(AI25,'（従来型）シフト記号表'!$C$5:$W$46,21,FALSE))</f>
        <v/>
      </c>
      <c r="AJ26" s="180" t="str">
        <f>IF(AJ25="","",VLOOKUP(AJ25,'（従来型）シフト記号表'!$C$5:$W$46,21,FALSE))</f>
        <v/>
      </c>
      <c r="AK26" s="180" t="str">
        <f>IF(AK25="","",VLOOKUP(AK25,'（従来型）シフト記号表'!$C$5:$W$46,21,FALSE))</f>
        <v/>
      </c>
      <c r="AL26" s="180" t="str">
        <f>IF(AL25="","",VLOOKUP(AL25,'（従来型）シフト記号表'!$C$5:$W$46,21,FALSE))</f>
        <v/>
      </c>
      <c r="AM26" s="180" t="str">
        <f>IF(AM25="","",VLOOKUP(AM25,'（従来型）シフト記号表'!$C$5:$W$46,21,FALSE))</f>
        <v/>
      </c>
      <c r="AN26" s="181" t="str">
        <f>IF(AN25="","",VLOOKUP(AN25,'（従来型）シフト記号表'!$C$5:$W$46,21,FALSE))</f>
        <v/>
      </c>
      <c r="AO26" s="179" t="str">
        <f>IF(AO25="","",VLOOKUP(AO25,'（従来型）シフト記号表'!$C$5:$W$46,21,FALSE))</f>
        <v/>
      </c>
      <c r="AP26" s="180" t="str">
        <f>IF(AP25="","",VLOOKUP(AP25,'（従来型）シフト記号表'!$C$5:$W$46,21,FALSE))</f>
        <v/>
      </c>
      <c r="AQ26" s="180" t="str">
        <f>IF(AQ25="","",VLOOKUP(AQ25,'（従来型）シフト記号表'!$C$5:$W$46,21,FALSE))</f>
        <v/>
      </c>
      <c r="AR26" s="180" t="str">
        <f>IF(AR25="","",VLOOKUP(AR25,'（従来型）シフト記号表'!$C$5:$W$46,21,FALSE))</f>
        <v/>
      </c>
      <c r="AS26" s="180" t="str">
        <f>IF(AS25="","",VLOOKUP(AS25,'（従来型）シフト記号表'!$C$5:$W$46,21,FALSE))</f>
        <v/>
      </c>
      <c r="AT26" s="180" t="str">
        <f>IF(AT25="","",VLOOKUP(AT25,'（従来型）シフト記号表'!$C$5:$W$46,21,FALSE))</f>
        <v/>
      </c>
      <c r="AU26" s="181" t="str">
        <f>IF(AU25="","",VLOOKUP(AU25,'（従来型）シフト記号表'!$C$5:$W$46,21,FALSE))</f>
        <v/>
      </c>
      <c r="AV26" s="179" t="str">
        <f>IF(AV25="","",VLOOKUP(AV25,'（従来型）シフト記号表'!$C$5:$W$46,21,FALSE))</f>
        <v/>
      </c>
      <c r="AW26" s="180" t="str">
        <f>IF(AW25="","",VLOOKUP(AW25,'（従来型）シフト記号表'!$C$5:$W$46,21,FALSE))</f>
        <v/>
      </c>
      <c r="AX26" s="180" t="str">
        <f>IF(AX25="","",VLOOKUP(AX25,'（従来型）シフト記号表'!$C$5:$W$46,21,FALSE))</f>
        <v/>
      </c>
      <c r="AY26" s="180" t="str">
        <f>IF(AY25="","",VLOOKUP(AY25,'（従来型）シフト記号表'!$C$5:$W$46,21,FALSE))</f>
        <v/>
      </c>
      <c r="AZ26" s="180" t="str">
        <f>IF(AZ25="","",VLOOKUP(AZ25,'（従来型）シフト記号表'!$C$5:$W$46,21,FALSE))</f>
        <v/>
      </c>
      <c r="BA26" s="180" t="str">
        <f>IF(BA25="","",VLOOKUP(BA25,'（従来型）シフト記号表'!$C$5:$W$46,21,FALSE))</f>
        <v/>
      </c>
      <c r="BB26" s="181" t="str">
        <f>IF(BB25="","",VLOOKUP(BB25,'（従来型）シフト記号表'!$C$5:$W$46,21,FALSE))</f>
        <v/>
      </c>
      <c r="BC26" s="179" t="str">
        <f>IF(BC25="","",VLOOKUP(BC25,'（従来型）シフト記号表'!$C$5:$W$46,21,FALSE))</f>
        <v/>
      </c>
      <c r="BD26" s="180" t="str">
        <f>IF(BD25="","",VLOOKUP(BD25,'（従来型）シフト記号表'!$C$5:$W$46,21,FALSE))</f>
        <v/>
      </c>
      <c r="BE26" s="180" t="str">
        <f>IF(BE25="","",VLOOKUP(BE25,'（従来型）シフト記号表'!$C$5:$W$46,21,FALSE))</f>
        <v/>
      </c>
      <c r="BF26" s="252">
        <f>IF($BI$3="計画",SUM(AA26:BB26),IF($BI$3="実績",SUM(AA26:BE26),""))</f>
        <v>0</v>
      </c>
      <c r="BG26" s="253"/>
      <c r="BH26" s="254">
        <f>IF($BI$3="計画",BF26/4,IF($BI$3="実績",(BF26/($BI$7/7)),""))</f>
        <v>0</v>
      </c>
      <c r="BI26" s="255"/>
      <c r="BJ26" s="240"/>
      <c r="BK26" s="241"/>
      <c r="BL26" s="241"/>
      <c r="BM26" s="241"/>
      <c r="BN26" s="242"/>
    </row>
    <row r="27" spans="2:66" ht="20.25" customHeight="1" x14ac:dyDescent="0.4">
      <c r="B27" s="59"/>
      <c r="C27" s="411"/>
      <c r="D27" s="416"/>
      <c r="E27" s="414"/>
      <c r="F27" s="415"/>
      <c r="G27" s="256"/>
      <c r="H27" s="257"/>
      <c r="I27" s="265">
        <f>G26</f>
        <v>0</v>
      </c>
      <c r="J27" s="257"/>
      <c r="K27" s="265">
        <f>M26</f>
        <v>0</v>
      </c>
      <c r="L27" s="257"/>
      <c r="M27" s="258"/>
      <c r="N27" s="259"/>
      <c r="O27" s="260"/>
      <c r="P27" s="261"/>
      <c r="Q27" s="261"/>
      <c r="R27" s="262"/>
      <c r="S27" s="278"/>
      <c r="T27" s="244"/>
      <c r="U27" s="279"/>
      <c r="V27" s="29" t="s">
        <v>129</v>
      </c>
      <c r="W27" s="32"/>
      <c r="X27" s="32"/>
      <c r="Y27" s="20"/>
      <c r="Z27" s="66"/>
      <c r="AA27" s="183" t="str">
        <f>IF(AA25="","",VLOOKUP(AA25,'（従来型）シフト記号表'!$C$5:$Y$46,23,FALSE))</f>
        <v/>
      </c>
      <c r="AB27" s="184" t="str">
        <f>IF(AB25="","",VLOOKUP(AB25,'（従来型）シフト記号表'!$C$5:$Y$46,23,FALSE))</f>
        <v/>
      </c>
      <c r="AC27" s="184" t="str">
        <f>IF(AC25="","",VLOOKUP(AC25,'（従来型）シフト記号表'!$C$5:$Y$46,23,FALSE))</f>
        <v/>
      </c>
      <c r="AD27" s="184" t="str">
        <f>IF(AD25="","",VLOOKUP(AD25,'（従来型）シフト記号表'!$C$5:$Y$46,23,FALSE))</f>
        <v/>
      </c>
      <c r="AE27" s="184" t="str">
        <f>IF(AE25="","",VLOOKUP(AE25,'（従来型）シフト記号表'!$C$5:$Y$46,23,FALSE))</f>
        <v/>
      </c>
      <c r="AF27" s="184" t="str">
        <f>IF(AF25="","",VLOOKUP(AF25,'（従来型）シフト記号表'!$C$5:$Y$46,23,FALSE))</f>
        <v/>
      </c>
      <c r="AG27" s="185" t="str">
        <f>IF(AG25="","",VLOOKUP(AG25,'（従来型）シフト記号表'!$C$5:$Y$46,23,FALSE))</f>
        <v/>
      </c>
      <c r="AH27" s="183" t="str">
        <f>IF(AH25="","",VLOOKUP(AH25,'（従来型）シフト記号表'!$C$5:$Y$46,23,FALSE))</f>
        <v/>
      </c>
      <c r="AI27" s="184" t="str">
        <f>IF(AI25="","",VLOOKUP(AI25,'（従来型）シフト記号表'!$C$5:$Y$46,23,FALSE))</f>
        <v/>
      </c>
      <c r="AJ27" s="184" t="str">
        <f>IF(AJ25="","",VLOOKUP(AJ25,'（従来型）シフト記号表'!$C$5:$Y$46,23,FALSE))</f>
        <v/>
      </c>
      <c r="AK27" s="184" t="str">
        <f>IF(AK25="","",VLOOKUP(AK25,'（従来型）シフト記号表'!$C$5:$Y$46,23,FALSE))</f>
        <v/>
      </c>
      <c r="AL27" s="184" t="str">
        <f>IF(AL25="","",VLOOKUP(AL25,'（従来型）シフト記号表'!$C$5:$Y$46,23,FALSE))</f>
        <v/>
      </c>
      <c r="AM27" s="184" t="str">
        <f>IF(AM25="","",VLOOKUP(AM25,'（従来型）シフト記号表'!$C$5:$Y$46,23,FALSE))</f>
        <v/>
      </c>
      <c r="AN27" s="185" t="str">
        <f>IF(AN25="","",VLOOKUP(AN25,'（従来型）シフト記号表'!$C$5:$Y$46,23,FALSE))</f>
        <v/>
      </c>
      <c r="AO27" s="183" t="str">
        <f>IF(AO25="","",VLOOKUP(AO25,'（従来型）シフト記号表'!$C$5:$Y$46,23,FALSE))</f>
        <v/>
      </c>
      <c r="AP27" s="184" t="str">
        <f>IF(AP25="","",VLOOKUP(AP25,'（従来型）シフト記号表'!$C$5:$Y$46,23,FALSE))</f>
        <v/>
      </c>
      <c r="AQ27" s="184" t="str">
        <f>IF(AQ25="","",VLOOKUP(AQ25,'（従来型）シフト記号表'!$C$5:$Y$46,23,FALSE))</f>
        <v/>
      </c>
      <c r="AR27" s="184" t="str">
        <f>IF(AR25="","",VLOOKUP(AR25,'（従来型）シフト記号表'!$C$5:$Y$46,23,FALSE))</f>
        <v/>
      </c>
      <c r="AS27" s="184" t="str">
        <f>IF(AS25="","",VLOOKUP(AS25,'（従来型）シフト記号表'!$C$5:$Y$46,23,FALSE))</f>
        <v/>
      </c>
      <c r="AT27" s="184" t="str">
        <f>IF(AT25="","",VLOOKUP(AT25,'（従来型）シフト記号表'!$C$5:$Y$46,23,FALSE))</f>
        <v/>
      </c>
      <c r="AU27" s="185" t="str">
        <f>IF(AU25="","",VLOOKUP(AU25,'（従来型）シフト記号表'!$C$5:$Y$46,23,FALSE))</f>
        <v/>
      </c>
      <c r="AV27" s="183" t="str">
        <f>IF(AV25="","",VLOOKUP(AV25,'（従来型）シフト記号表'!$C$5:$Y$46,23,FALSE))</f>
        <v/>
      </c>
      <c r="AW27" s="184" t="str">
        <f>IF(AW25="","",VLOOKUP(AW25,'（従来型）シフト記号表'!$C$5:$Y$46,23,FALSE))</f>
        <v/>
      </c>
      <c r="AX27" s="184" t="str">
        <f>IF(AX25="","",VLOOKUP(AX25,'（従来型）シフト記号表'!$C$5:$Y$46,23,FALSE))</f>
        <v/>
      </c>
      <c r="AY27" s="184" t="str">
        <f>IF(AY25="","",VLOOKUP(AY25,'（従来型）シフト記号表'!$C$5:$Y$46,23,FALSE))</f>
        <v/>
      </c>
      <c r="AZ27" s="184" t="str">
        <f>IF(AZ25="","",VLOOKUP(AZ25,'（従来型）シフト記号表'!$C$5:$Y$46,23,FALSE))</f>
        <v/>
      </c>
      <c r="BA27" s="184" t="str">
        <f>IF(BA25="","",VLOOKUP(BA25,'（従来型）シフト記号表'!$C$5:$Y$46,23,FALSE))</f>
        <v/>
      </c>
      <c r="BB27" s="185" t="str">
        <f>IF(BB25="","",VLOOKUP(BB25,'（従来型）シフト記号表'!$C$5:$Y$46,23,FALSE))</f>
        <v/>
      </c>
      <c r="BC27" s="183" t="str">
        <f>IF(BC25="","",VLOOKUP(BC25,'（従来型）シフト記号表'!$C$5:$Y$46,23,FALSE))</f>
        <v/>
      </c>
      <c r="BD27" s="184" t="str">
        <f>IF(BD25="","",VLOOKUP(BD25,'（従来型）シフト記号表'!$C$5:$Y$46,23,FALSE))</f>
        <v/>
      </c>
      <c r="BE27" s="184" t="str">
        <f>IF(BE25="","",VLOOKUP(BE25,'（従来型）シフト記号表'!$C$5:$Y$46,23,FALSE))</f>
        <v/>
      </c>
      <c r="BF27" s="263">
        <f>IF($BI$3="計画",SUM(AA27:BB27),IF($BI$3="実績",SUM(AA27:BE27),""))</f>
        <v>0</v>
      </c>
      <c r="BG27" s="264"/>
      <c r="BH27" s="284">
        <f>IF($BI$3="計画",BF27/4,IF($BI$3="実績",(BF27/($BI$7/7)),""))</f>
        <v>0</v>
      </c>
      <c r="BI27" s="285"/>
      <c r="BJ27" s="243"/>
      <c r="BK27" s="244"/>
      <c r="BL27" s="244"/>
      <c r="BM27" s="244"/>
      <c r="BN27" s="245"/>
    </row>
    <row r="28" spans="2:66" ht="20.25" customHeight="1" x14ac:dyDescent="0.4">
      <c r="B28" s="60"/>
      <c r="C28" s="410"/>
      <c r="D28" s="413"/>
      <c r="E28" s="414"/>
      <c r="F28" s="415"/>
      <c r="G28" s="246"/>
      <c r="H28" s="247"/>
      <c r="I28" s="205"/>
      <c r="J28" s="206"/>
      <c r="K28" s="205"/>
      <c r="L28" s="206"/>
      <c r="M28" s="272"/>
      <c r="N28" s="273"/>
      <c r="O28" s="250"/>
      <c r="P28" s="251"/>
      <c r="Q28" s="251"/>
      <c r="R28" s="247"/>
      <c r="S28" s="274"/>
      <c r="T28" s="238"/>
      <c r="U28" s="275"/>
      <c r="V28" s="25" t="s">
        <v>18</v>
      </c>
      <c r="W28" s="31"/>
      <c r="X28" s="31"/>
      <c r="Y28" s="19"/>
      <c r="Z28" s="65"/>
      <c r="AA28" s="209"/>
      <c r="AB28" s="213"/>
      <c r="AC28" s="213"/>
      <c r="AD28" s="213"/>
      <c r="AE28" s="213"/>
      <c r="AF28" s="213"/>
      <c r="AG28" s="211"/>
      <c r="AH28" s="209"/>
      <c r="AI28" s="213"/>
      <c r="AJ28" s="213"/>
      <c r="AK28" s="213"/>
      <c r="AL28" s="213"/>
      <c r="AM28" s="213"/>
      <c r="AN28" s="211"/>
      <c r="AO28" s="209"/>
      <c r="AP28" s="213"/>
      <c r="AQ28" s="213"/>
      <c r="AR28" s="213"/>
      <c r="AS28" s="213"/>
      <c r="AT28" s="213"/>
      <c r="AU28" s="211"/>
      <c r="AV28" s="209"/>
      <c r="AW28" s="213"/>
      <c r="AX28" s="213"/>
      <c r="AY28" s="213"/>
      <c r="AZ28" s="213"/>
      <c r="BA28" s="213"/>
      <c r="BB28" s="211"/>
      <c r="BC28" s="209"/>
      <c r="BD28" s="213"/>
      <c r="BE28" s="214"/>
      <c r="BF28" s="280"/>
      <c r="BG28" s="281"/>
      <c r="BH28" s="282"/>
      <c r="BI28" s="283"/>
      <c r="BJ28" s="237"/>
      <c r="BK28" s="238"/>
      <c r="BL28" s="238"/>
      <c r="BM28" s="238"/>
      <c r="BN28" s="239"/>
    </row>
    <row r="29" spans="2:66" ht="20.25" customHeight="1" x14ac:dyDescent="0.4">
      <c r="B29" s="58">
        <f>B26+1</f>
        <v>4</v>
      </c>
      <c r="C29" s="411"/>
      <c r="D29" s="416"/>
      <c r="E29" s="414"/>
      <c r="F29" s="415"/>
      <c r="G29" s="246"/>
      <c r="H29" s="247"/>
      <c r="I29" s="205"/>
      <c r="J29" s="206"/>
      <c r="K29" s="205"/>
      <c r="L29" s="206"/>
      <c r="M29" s="248"/>
      <c r="N29" s="249"/>
      <c r="O29" s="250"/>
      <c r="P29" s="251"/>
      <c r="Q29" s="251"/>
      <c r="R29" s="247"/>
      <c r="S29" s="276"/>
      <c r="T29" s="241"/>
      <c r="U29" s="277"/>
      <c r="V29" s="27" t="s">
        <v>84</v>
      </c>
      <c r="W29" s="28"/>
      <c r="X29" s="28"/>
      <c r="Y29" s="23"/>
      <c r="Z29" s="63"/>
      <c r="AA29" s="179" t="str">
        <f>IF(AA28="","",VLOOKUP(AA28,'（従来型）シフト記号表'!$C$5:$W$46,21,FALSE))</f>
        <v/>
      </c>
      <c r="AB29" s="180" t="str">
        <f>IF(AB28="","",VLOOKUP(AB28,'（従来型）シフト記号表'!$C$5:$W$46,21,FALSE))</f>
        <v/>
      </c>
      <c r="AC29" s="180" t="str">
        <f>IF(AC28="","",VLOOKUP(AC28,'（従来型）シフト記号表'!$C$5:$W$46,21,FALSE))</f>
        <v/>
      </c>
      <c r="AD29" s="180" t="str">
        <f>IF(AD28="","",VLOOKUP(AD28,'（従来型）シフト記号表'!$C$5:$W$46,21,FALSE))</f>
        <v/>
      </c>
      <c r="AE29" s="180" t="str">
        <f>IF(AE28="","",VLOOKUP(AE28,'（従来型）シフト記号表'!$C$5:$W$46,21,FALSE))</f>
        <v/>
      </c>
      <c r="AF29" s="180" t="str">
        <f>IF(AF28="","",VLOOKUP(AF28,'（従来型）シフト記号表'!$C$5:$W$46,21,FALSE))</f>
        <v/>
      </c>
      <c r="AG29" s="181" t="str">
        <f>IF(AG28="","",VLOOKUP(AG28,'（従来型）シフト記号表'!$C$5:$W$46,21,FALSE))</f>
        <v/>
      </c>
      <c r="AH29" s="179" t="str">
        <f>IF(AH28="","",VLOOKUP(AH28,'（従来型）シフト記号表'!$C$5:$W$46,21,FALSE))</f>
        <v/>
      </c>
      <c r="AI29" s="180" t="str">
        <f>IF(AI28="","",VLOOKUP(AI28,'（従来型）シフト記号表'!$C$5:$W$46,21,FALSE))</f>
        <v/>
      </c>
      <c r="AJ29" s="180" t="str">
        <f>IF(AJ28="","",VLOOKUP(AJ28,'（従来型）シフト記号表'!$C$5:$W$46,21,FALSE))</f>
        <v/>
      </c>
      <c r="AK29" s="180" t="str">
        <f>IF(AK28="","",VLOOKUP(AK28,'（従来型）シフト記号表'!$C$5:$W$46,21,FALSE))</f>
        <v/>
      </c>
      <c r="AL29" s="180" t="str">
        <f>IF(AL28="","",VLOOKUP(AL28,'（従来型）シフト記号表'!$C$5:$W$46,21,FALSE))</f>
        <v/>
      </c>
      <c r="AM29" s="180" t="str">
        <f>IF(AM28="","",VLOOKUP(AM28,'（従来型）シフト記号表'!$C$5:$W$46,21,FALSE))</f>
        <v/>
      </c>
      <c r="AN29" s="181" t="str">
        <f>IF(AN28="","",VLOOKUP(AN28,'（従来型）シフト記号表'!$C$5:$W$46,21,FALSE))</f>
        <v/>
      </c>
      <c r="AO29" s="179" t="str">
        <f>IF(AO28="","",VLOOKUP(AO28,'（従来型）シフト記号表'!$C$5:$W$46,21,FALSE))</f>
        <v/>
      </c>
      <c r="AP29" s="180" t="str">
        <f>IF(AP28="","",VLOOKUP(AP28,'（従来型）シフト記号表'!$C$5:$W$46,21,FALSE))</f>
        <v/>
      </c>
      <c r="AQ29" s="180" t="str">
        <f>IF(AQ28="","",VLOOKUP(AQ28,'（従来型）シフト記号表'!$C$5:$W$46,21,FALSE))</f>
        <v/>
      </c>
      <c r="AR29" s="180" t="str">
        <f>IF(AR28="","",VLOOKUP(AR28,'（従来型）シフト記号表'!$C$5:$W$46,21,FALSE))</f>
        <v/>
      </c>
      <c r="AS29" s="180" t="str">
        <f>IF(AS28="","",VLOOKUP(AS28,'（従来型）シフト記号表'!$C$5:$W$46,21,FALSE))</f>
        <v/>
      </c>
      <c r="AT29" s="180" t="str">
        <f>IF(AT28="","",VLOOKUP(AT28,'（従来型）シフト記号表'!$C$5:$W$46,21,FALSE))</f>
        <v/>
      </c>
      <c r="AU29" s="181" t="str">
        <f>IF(AU28="","",VLOOKUP(AU28,'（従来型）シフト記号表'!$C$5:$W$46,21,FALSE))</f>
        <v/>
      </c>
      <c r="AV29" s="179" t="str">
        <f>IF(AV28="","",VLOOKUP(AV28,'（従来型）シフト記号表'!$C$5:$W$46,21,FALSE))</f>
        <v/>
      </c>
      <c r="AW29" s="180" t="str">
        <f>IF(AW28="","",VLOOKUP(AW28,'（従来型）シフト記号表'!$C$5:$W$46,21,FALSE))</f>
        <v/>
      </c>
      <c r="AX29" s="180" t="str">
        <f>IF(AX28="","",VLOOKUP(AX28,'（従来型）シフト記号表'!$C$5:$W$46,21,FALSE))</f>
        <v/>
      </c>
      <c r="AY29" s="180" t="str">
        <f>IF(AY28="","",VLOOKUP(AY28,'（従来型）シフト記号表'!$C$5:$W$46,21,FALSE))</f>
        <v/>
      </c>
      <c r="AZ29" s="180" t="str">
        <f>IF(AZ28="","",VLOOKUP(AZ28,'（従来型）シフト記号表'!$C$5:$W$46,21,FALSE))</f>
        <v/>
      </c>
      <c r="BA29" s="180" t="str">
        <f>IF(BA28="","",VLOOKUP(BA28,'（従来型）シフト記号表'!$C$5:$W$46,21,FALSE))</f>
        <v/>
      </c>
      <c r="BB29" s="181" t="str">
        <f>IF(BB28="","",VLOOKUP(BB28,'（従来型）シフト記号表'!$C$5:$W$46,21,FALSE))</f>
        <v/>
      </c>
      <c r="BC29" s="179" t="str">
        <f>IF(BC28="","",VLOOKUP(BC28,'（従来型）シフト記号表'!$C$5:$W$46,21,FALSE))</f>
        <v/>
      </c>
      <c r="BD29" s="180" t="str">
        <f>IF(BD28="","",VLOOKUP(BD28,'（従来型）シフト記号表'!$C$5:$W$46,21,FALSE))</f>
        <v/>
      </c>
      <c r="BE29" s="180" t="str">
        <f>IF(BE28="","",VLOOKUP(BE28,'（従来型）シフト記号表'!$C$5:$W$46,21,FALSE))</f>
        <v/>
      </c>
      <c r="BF29" s="252">
        <f>IF($BI$3="計画",SUM(AA29:BB29),IF($BI$3="実績",SUM(AA29:BE29),""))</f>
        <v>0</v>
      </c>
      <c r="BG29" s="253"/>
      <c r="BH29" s="254">
        <f>IF($BI$3="計画",BF29/4,IF($BI$3="実績",(BF29/($BI$7/7)),""))</f>
        <v>0</v>
      </c>
      <c r="BI29" s="255"/>
      <c r="BJ29" s="240"/>
      <c r="BK29" s="241"/>
      <c r="BL29" s="241"/>
      <c r="BM29" s="241"/>
      <c r="BN29" s="242"/>
    </row>
    <row r="30" spans="2:66" ht="20.25" customHeight="1" x14ac:dyDescent="0.4">
      <c r="B30" s="59"/>
      <c r="C30" s="411"/>
      <c r="D30" s="416"/>
      <c r="E30" s="414"/>
      <c r="F30" s="415"/>
      <c r="G30" s="256"/>
      <c r="H30" s="257"/>
      <c r="I30" s="265">
        <f>G29</f>
        <v>0</v>
      </c>
      <c r="J30" s="257"/>
      <c r="K30" s="265">
        <f>M29</f>
        <v>0</v>
      </c>
      <c r="L30" s="257"/>
      <c r="M30" s="258"/>
      <c r="N30" s="259"/>
      <c r="O30" s="260"/>
      <c r="P30" s="261"/>
      <c r="Q30" s="261"/>
      <c r="R30" s="262"/>
      <c r="S30" s="278"/>
      <c r="T30" s="244"/>
      <c r="U30" s="279"/>
      <c r="V30" s="29" t="s">
        <v>129</v>
      </c>
      <c r="W30" s="33"/>
      <c r="X30" s="33"/>
      <c r="Y30" s="21"/>
      <c r="Z30" s="64"/>
      <c r="AA30" s="183" t="str">
        <f>IF(AA28="","",VLOOKUP(AA28,'（従来型）シフト記号表'!$C$5:$Y$46,23,FALSE))</f>
        <v/>
      </c>
      <c r="AB30" s="184" t="str">
        <f>IF(AB28="","",VLOOKUP(AB28,'（従来型）シフト記号表'!$C$5:$Y$46,23,FALSE))</f>
        <v/>
      </c>
      <c r="AC30" s="184" t="str">
        <f>IF(AC28="","",VLOOKUP(AC28,'（従来型）シフト記号表'!$C$5:$Y$46,23,FALSE))</f>
        <v/>
      </c>
      <c r="AD30" s="184" t="str">
        <f>IF(AD28="","",VLOOKUP(AD28,'（従来型）シフト記号表'!$C$5:$Y$46,23,FALSE))</f>
        <v/>
      </c>
      <c r="AE30" s="184" t="str">
        <f>IF(AE28="","",VLOOKUP(AE28,'（従来型）シフト記号表'!$C$5:$Y$46,23,FALSE))</f>
        <v/>
      </c>
      <c r="AF30" s="184" t="str">
        <f>IF(AF28="","",VLOOKUP(AF28,'（従来型）シフト記号表'!$C$5:$Y$46,23,FALSE))</f>
        <v/>
      </c>
      <c r="AG30" s="185" t="str">
        <f>IF(AG28="","",VLOOKUP(AG28,'（従来型）シフト記号表'!$C$5:$Y$46,23,FALSE))</f>
        <v/>
      </c>
      <c r="AH30" s="183" t="str">
        <f>IF(AH28="","",VLOOKUP(AH28,'（従来型）シフト記号表'!$C$5:$Y$46,23,FALSE))</f>
        <v/>
      </c>
      <c r="AI30" s="184" t="str">
        <f>IF(AI28="","",VLOOKUP(AI28,'（従来型）シフト記号表'!$C$5:$Y$46,23,FALSE))</f>
        <v/>
      </c>
      <c r="AJ30" s="184" t="str">
        <f>IF(AJ28="","",VLOOKUP(AJ28,'（従来型）シフト記号表'!$C$5:$Y$46,23,FALSE))</f>
        <v/>
      </c>
      <c r="AK30" s="184" t="str">
        <f>IF(AK28="","",VLOOKUP(AK28,'（従来型）シフト記号表'!$C$5:$Y$46,23,FALSE))</f>
        <v/>
      </c>
      <c r="AL30" s="184" t="str">
        <f>IF(AL28="","",VLOOKUP(AL28,'（従来型）シフト記号表'!$C$5:$Y$46,23,FALSE))</f>
        <v/>
      </c>
      <c r="AM30" s="184" t="str">
        <f>IF(AM28="","",VLOOKUP(AM28,'（従来型）シフト記号表'!$C$5:$Y$46,23,FALSE))</f>
        <v/>
      </c>
      <c r="AN30" s="185" t="str">
        <f>IF(AN28="","",VLOOKUP(AN28,'（従来型）シフト記号表'!$C$5:$Y$46,23,FALSE))</f>
        <v/>
      </c>
      <c r="AO30" s="183" t="str">
        <f>IF(AO28="","",VLOOKUP(AO28,'（従来型）シフト記号表'!$C$5:$Y$46,23,FALSE))</f>
        <v/>
      </c>
      <c r="AP30" s="184" t="str">
        <f>IF(AP28="","",VLOOKUP(AP28,'（従来型）シフト記号表'!$C$5:$Y$46,23,FALSE))</f>
        <v/>
      </c>
      <c r="AQ30" s="184" t="str">
        <f>IF(AQ28="","",VLOOKUP(AQ28,'（従来型）シフト記号表'!$C$5:$Y$46,23,FALSE))</f>
        <v/>
      </c>
      <c r="AR30" s="184" t="str">
        <f>IF(AR28="","",VLOOKUP(AR28,'（従来型）シフト記号表'!$C$5:$Y$46,23,FALSE))</f>
        <v/>
      </c>
      <c r="AS30" s="184" t="str">
        <f>IF(AS28="","",VLOOKUP(AS28,'（従来型）シフト記号表'!$C$5:$Y$46,23,FALSE))</f>
        <v/>
      </c>
      <c r="AT30" s="184" t="str">
        <f>IF(AT28="","",VLOOKUP(AT28,'（従来型）シフト記号表'!$C$5:$Y$46,23,FALSE))</f>
        <v/>
      </c>
      <c r="AU30" s="185" t="str">
        <f>IF(AU28="","",VLOOKUP(AU28,'（従来型）シフト記号表'!$C$5:$Y$46,23,FALSE))</f>
        <v/>
      </c>
      <c r="AV30" s="183" t="str">
        <f>IF(AV28="","",VLOOKUP(AV28,'（従来型）シフト記号表'!$C$5:$Y$46,23,FALSE))</f>
        <v/>
      </c>
      <c r="AW30" s="184" t="str">
        <f>IF(AW28="","",VLOOKUP(AW28,'（従来型）シフト記号表'!$C$5:$Y$46,23,FALSE))</f>
        <v/>
      </c>
      <c r="AX30" s="184" t="str">
        <f>IF(AX28="","",VLOOKUP(AX28,'（従来型）シフト記号表'!$C$5:$Y$46,23,FALSE))</f>
        <v/>
      </c>
      <c r="AY30" s="184" t="str">
        <f>IF(AY28="","",VLOOKUP(AY28,'（従来型）シフト記号表'!$C$5:$Y$46,23,FALSE))</f>
        <v/>
      </c>
      <c r="AZ30" s="184" t="str">
        <f>IF(AZ28="","",VLOOKUP(AZ28,'（従来型）シフト記号表'!$C$5:$Y$46,23,FALSE))</f>
        <v/>
      </c>
      <c r="BA30" s="184" t="str">
        <f>IF(BA28="","",VLOOKUP(BA28,'（従来型）シフト記号表'!$C$5:$Y$46,23,FALSE))</f>
        <v/>
      </c>
      <c r="BB30" s="185" t="str">
        <f>IF(BB28="","",VLOOKUP(BB28,'（従来型）シフト記号表'!$C$5:$Y$46,23,FALSE))</f>
        <v/>
      </c>
      <c r="BC30" s="183" t="str">
        <f>IF(BC28="","",VLOOKUP(BC28,'（従来型）シフト記号表'!$C$5:$Y$46,23,FALSE))</f>
        <v/>
      </c>
      <c r="BD30" s="184" t="str">
        <f>IF(BD28="","",VLOOKUP(BD28,'（従来型）シフト記号表'!$C$5:$Y$46,23,FALSE))</f>
        <v/>
      </c>
      <c r="BE30" s="184" t="str">
        <f>IF(BE28="","",VLOOKUP(BE28,'（従来型）シフト記号表'!$C$5:$Y$46,23,FALSE))</f>
        <v/>
      </c>
      <c r="BF30" s="263">
        <f>IF($BI$3="計画",SUM(AA30:BB30),IF($BI$3="実績",SUM(AA30:BE30),""))</f>
        <v>0</v>
      </c>
      <c r="BG30" s="264"/>
      <c r="BH30" s="284">
        <f>IF($BI$3="計画",BF30/4,IF($BI$3="実績",(BF30/($BI$7/7)),""))</f>
        <v>0</v>
      </c>
      <c r="BI30" s="285"/>
      <c r="BJ30" s="243"/>
      <c r="BK30" s="244"/>
      <c r="BL30" s="244"/>
      <c r="BM30" s="244"/>
      <c r="BN30" s="245"/>
    </row>
    <row r="31" spans="2:66" ht="20.25" customHeight="1" x14ac:dyDescent="0.4">
      <c r="B31" s="60"/>
      <c r="C31" s="410"/>
      <c r="D31" s="413"/>
      <c r="E31" s="414"/>
      <c r="F31" s="415"/>
      <c r="G31" s="246"/>
      <c r="H31" s="247"/>
      <c r="I31" s="205"/>
      <c r="J31" s="206"/>
      <c r="K31" s="205"/>
      <c r="L31" s="206"/>
      <c r="M31" s="272"/>
      <c r="N31" s="273"/>
      <c r="O31" s="250"/>
      <c r="P31" s="251"/>
      <c r="Q31" s="251"/>
      <c r="R31" s="247"/>
      <c r="S31" s="274"/>
      <c r="T31" s="238"/>
      <c r="U31" s="275"/>
      <c r="V31" s="25" t="s">
        <v>18</v>
      </c>
      <c r="W31" s="31"/>
      <c r="X31" s="31"/>
      <c r="Y31" s="19"/>
      <c r="Z31" s="65"/>
      <c r="AA31" s="209"/>
      <c r="AB31" s="213"/>
      <c r="AC31" s="213"/>
      <c r="AD31" s="213"/>
      <c r="AE31" s="213"/>
      <c r="AF31" s="213"/>
      <c r="AG31" s="211"/>
      <c r="AH31" s="209"/>
      <c r="AI31" s="213"/>
      <c r="AJ31" s="213"/>
      <c r="AK31" s="213"/>
      <c r="AL31" s="213"/>
      <c r="AM31" s="213"/>
      <c r="AN31" s="211"/>
      <c r="AO31" s="209"/>
      <c r="AP31" s="213"/>
      <c r="AQ31" s="213"/>
      <c r="AR31" s="213"/>
      <c r="AS31" s="213"/>
      <c r="AT31" s="213"/>
      <c r="AU31" s="211"/>
      <c r="AV31" s="209"/>
      <c r="AW31" s="213"/>
      <c r="AX31" s="213"/>
      <c r="AY31" s="213"/>
      <c r="AZ31" s="213"/>
      <c r="BA31" s="213"/>
      <c r="BB31" s="211"/>
      <c r="BC31" s="209"/>
      <c r="BD31" s="213"/>
      <c r="BE31" s="214"/>
      <c r="BF31" s="280"/>
      <c r="BG31" s="281"/>
      <c r="BH31" s="282"/>
      <c r="BI31" s="283"/>
      <c r="BJ31" s="237"/>
      <c r="BK31" s="238"/>
      <c r="BL31" s="238"/>
      <c r="BM31" s="238"/>
      <c r="BN31" s="239"/>
    </row>
    <row r="32" spans="2:66" ht="20.25" customHeight="1" x14ac:dyDescent="0.4">
      <c r="B32" s="58">
        <f>B29+1</f>
        <v>5</v>
      </c>
      <c r="C32" s="411"/>
      <c r="D32" s="416"/>
      <c r="E32" s="414"/>
      <c r="F32" s="415"/>
      <c r="G32" s="246"/>
      <c r="H32" s="247"/>
      <c r="I32" s="205"/>
      <c r="J32" s="206"/>
      <c r="K32" s="205"/>
      <c r="L32" s="206"/>
      <c r="M32" s="248"/>
      <c r="N32" s="249"/>
      <c r="O32" s="250"/>
      <c r="P32" s="251"/>
      <c r="Q32" s="251"/>
      <c r="R32" s="247"/>
      <c r="S32" s="276"/>
      <c r="T32" s="241"/>
      <c r="U32" s="277"/>
      <c r="V32" s="27" t="s">
        <v>84</v>
      </c>
      <c r="W32" s="28"/>
      <c r="X32" s="28"/>
      <c r="Y32" s="23"/>
      <c r="Z32" s="63"/>
      <c r="AA32" s="179" t="str">
        <f>IF(AA31="","",VLOOKUP(AA31,'（従来型）シフト記号表'!$C$5:$W$46,21,FALSE))</f>
        <v/>
      </c>
      <c r="AB32" s="180" t="str">
        <f>IF(AB31="","",VLOOKUP(AB31,'（従来型）シフト記号表'!$C$5:$W$46,21,FALSE))</f>
        <v/>
      </c>
      <c r="AC32" s="180" t="str">
        <f>IF(AC31="","",VLOOKUP(AC31,'（従来型）シフト記号表'!$C$5:$W$46,21,FALSE))</f>
        <v/>
      </c>
      <c r="AD32" s="180" t="str">
        <f>IF(AD31="","",VLOOKUP(AD31,'（従来型）シフト記号表'!$C$5:$W$46,21,FALSE))</f>
        <v/>
      </c>
      <c r="AE32" s="180" t="str">
        <f>IF(AE31="","",VLOOKUP(AE31,'（従来型）シフト記号表'!$C$5:$W$46,21,FALSE))</f>
        <v/>
      </c>
      <c r="AF32" s="180" t="str">
        <f>IF(AF31="","",VLOOKUP(AF31,'（従来型）シフト記号表'!$C$5:$W$46,21,FALSE))</f>
        <v/>
      </c>
      <c r="AG32" s="181" t="str">
        <f>IF(AG31="","",VLOOKUP(AG31,'（従来型）シフト記号表'!$C$5:$W$46,21,FALSE))</f>
        <v/>
      </c>
      <c r="AH32" s="179" t="str">
        <f>IF(AH31="","",VLOOKUP(AH31,'（従来型）シフト記号表'!$C$5:$W$46,21,FALSE))</f>
        <v/>
      </c>
      <c r="AI32" s="180" t="str">
        <f>IF(AI31="","",VLOOKUP(AI31,'（従来型）シフト記号表'!$C$5:$W$46,21,FALSE))</f>
        <v/>
      </c>
      <c r="AJ32" s="180" t="str">
        <f>IF(AJ31="","",VLOOKUP(AJ31,'（従来型）シフト記号表'!$C$5:$W$46,21,FALSE))</f>
        <v/>
      </c>
      <c r="AK32" s="180" t="str">
        <f>IF(AK31="","",VLOOKUP(AK31,'（従来型）シフト記号表'!$C$5:$W$46,21,FALSE))</f>
        <v/>
      </c>
      <c r="AL32" s="180" t="str">
        <f>IF(AL31="","",VLOOKUP(AL31,'（従来型）シフト記号表'!$C$5:$W$46,21,FALSE))</f>
        <v/>
      </c>
      <c r="AM32" s="180" t="str">
        <f>IF(AM31="","",VLOOKUP(AM31,'（従来型）シフト記号表'!$C$5:$W$46,21,FALSE))</f>
        <v/>
      </c>
      <c r="AN32" s="181" t="str">
        <f>IF(AN31="","",VLOOKUP(AN31,'（従来型）シフト記号表'!$C$5:$W$46,21,FALSE))</f>
        <v/>
      </c>
      <c r="AO32" s="179" t="str">
        <f>IF(AO31="","",VLOOKUP(AO31,'（従来型）シフト記号表'!$C$5:$W$46,21,FALSE))</f>
        <v/>
      </c>
      <c r="AP32" s="180" t="str">
        <f>IF(AP31="","",VLOOKUP(AP31,'（従来型）シフト記号表'!$C$5:$W$46,21,FALSE))</f>
        <v/>
      </c>
      <c r="AQ32" s="180" t="str">
        <f>IF(AQ31="","",VLOOKUP(AQ31,'（従来型）シフト記号表'!$C$5:$W$46,21,FALSE))</f>
        <v/>
      </c>
      <c r="AR32" s="180" t="str">
        <f>IF(AR31="","",VLOOKUP(AR31,'（従来型）シフト記号表'!$C$5:$W$46,21,FALSE))</f>
        <v/>
      </c>
      <c r="AS32" s="180" t="str">
        <f>IF(AS31="","",VLOOKUP(AS31,'（従来型）シフト記号表'!$C$5:$W$46,21,FALSE))</f>
        <v/>
      </c>
      <c r="AT32" s="180" t="str">
        <f>IF(AT31="","",VLOOKUP(AT31,'（従来型）シフト記号表'!$C$5:$W$46,21,FALSE))</f>
        <v/>
      </c>
      <c r="AU32" s="181" t="str">
        <f>IF(AU31="","",VLOOKUP(AU31,'（従来型）シフト記号表'!$C$5:$W$46,21,FALSE))</f>
        <v/>
      </c>
      <c r="AV32" s="179" t="str">
        <f>IF(AV31="","",VLOOKUP(AV31,'（従来型）シフト記号表'!$C$5:$W$46,21,FALSE))</f>
        <v/>
      </c>
      <c r="AW32" s="180" t="str">
        <f>IF(AW31="","",VLOOKUP(AW31,'（従来型）シフト記号表'!$C$5:$W$46,21,FALSE))</f>
        <v/>
      </c>
      <c r="AX32" s="180" t="str">
        <f>IF(AX31="","",VLOOKUP(AX31,'（従来型）シフト記号表'!$C$5:$W$46,21,FALSE))</f>
        <v/>
      </c>
      <c r="AY32" s="180" t="str">
        <f>IF(AY31="","",VLOOKUP(AY31,'（従来型）シフト記号表'!$C$5:$W$46,21,FALSE))</f>
        <v/>
      </c>
      <c r="AZ32" s="180" t="str">
        <f>IF(AZ31="","",VLOOKUP(AZ31,'（従来型）シフト記号表'!$C$5:$W$46,21,FALSE))</f>
        <v/>
      </c>
      <c r="BA32" s="180" t="str">
        <f>IF(BA31="","",VLOOKUP(BA31,'（従来型）シフト記号表'!$C$5:$W$46,21,FALSE))</f>
        <v/>
      </c>
      <c r="BB32" s="181" t="str">
        <f>IF(BB31="","",VLOOKUP(BB31,'（従来型）シフト記号表'!$C$5:$W$46,21,FALSE))</f>
        <v/>
      </c>
      <c r="BC32" s="179" t="str">
        <f>IF(BC31="","",VLOOKUP(BC31,'（従来型）シフト記号表'!$C$5:$W$46,21,FALSE))</f>
        <v/>
      </c>
      <c r="BD32" s="180" t="str">
        <f>IF(BD31="","",VLOOKUP(BD31,'（従来型）シフト記号表'!$C$5:$W$46,21,FALSE))</f>
        <v/>
      </c>
      <c r="BE32" s="180" t="str">
        <f>IF(BE31="","",VLOOKUP(BE31,'（従来型）シフト記号表'!$C$5:$W$46,21,FALSE))</f>
        <v/>
      </c>
      <c r="BF32" s="252">
        <f>IF($BI$3="計画",SUM(AA32:BB32),IF($BI$3="実績",SUM(AA32:BE32),""))</f>
        <v>0</v>
      </c>
      <c r="BG32" s="253"/>
      <c r="BH32" s="254">
        <f>IF($BI$3="計画",BF32/4,IF($BI$3="実績",(BF32/($BI$7/7)),""))</f>
        <v>0</v>
      </c>
      <c r="BI32" s="255"/>
      <c r="BJ32" s="240"/>
      <c r="BK32" s="241"/>
      <c r="BL32" s="241"/>
      <c r="BM32" s="241"/>
      <c r="BN32" s="242"/>
    </row>
    <row r="33" spans="2:66" ht="20.25" customHeight="1" x14ac:dyDescent="0.4">
      <c r="B33" s="59"/>
      <c r="C33" s="411"/>
      <c r="D33" s="416"/>
      <c r="E33" s="414"/>
      <c r="F33" s="415"/>
      <c r="G33" s="256"/>
      <c r="H33" s="257"/>
      <c r="I33" s="265">
        <f>G32</f>
        <v>0</v>
      </c>
      <c r="J33" s="257"/>
      <c r="K33" s="265">
        <f>M32</f>
        <v>0</v>
      </c>
      <c r="L33" s="257"/>
      <c r="M33" s="258"/>
      <c r="N33" s="259"/>
      <c r="O33" s="260"/>
      <c r="P33" s="261"/>
      <c r="Q33" s="261"/>
      <c r="R33" s="262"/>
      <c r="S33" s="278"/>
      <c r="T33" s="244"/>
      <c r="U33" s="279"/>
      <c r="V33" s="29" t="s">
        <v>129</v>
      </c>
      <c r="W33" s="30"/>
      <c r="X33" s="30"/>
      <c r="Y33" s="22"/>
      <c r="Z33" s="67"/>
      <c r="AA33" s="183" t="str">
        <f>IF(AA31="","",VLOOKUP(AA31,'（従来型）シフト記号表'!$C$5:$Y$46,23,FALSE))</f>
        <v/>
      </c>
      <c r="AB33" s="184" t="str">
        <f>IF(AB31="","",VLOOKUP(AB31,'（従来型）シフト記号表'!$C$5:$Y$46,23,FALSE))</f>
        <v/>
      </c>
      <c r="AC33" s="184" t="str">
        <f>IF(AC31="","",VLOOKUP(AC31,'（従来型）シフト記号表'!$C$5:$Y$46,23,FALSE))</f>
        <v/>
      </c>
      <c r="AD33" s="184" t="str">
        <f>IF(AD31="","",VLOOKUP(AD31,'（従来型）シフト記号表'!$C$5:$Y$46,23,FALSE))</f>
        <v/>
      </c>
      <c r="AE33" s="184" t="str">
        <f>IF(AE31="","",VLOOKUP(AE31,'（従来型）シフト記号表'!$C$5:$Y$46,23,FALSE))</f>
        <v/>
      </c>
      <c r="AF33" s="184" t="str">
        <f>IF(AF31="","",VLOOKUP(AF31,'（従来型）シフト記号表'!$C$5:$Y$46,23,FALSE))</f>
        <v/>
      </c>
      <c r="AG33" s="185" t="str">
        <f>IF(AG31="","",VLOOKUP(AG31,'（従来型）シフト記号表'!$C$5:$Y$46,23,FALSE))</f>
        <v/>
      </c>
      <c r="AH33" s="183" t="str">
        <f>IF(AH31="","",VLOOKUP(AH31,'（従来型）シフト記号表'!$C$5:$Y$46,23,FALSE))</f>
        <v/>
      </c>
      <c r="AI33" s="184" t="str">
        <f>IF(AI31="","",VLOOKUP(AI31,'（従来型）シフト記号表'!$C$5:$Y$46,23,FALSE))</f>
        <v/>
      </c>
      <c r="AJ33" s="184" t="str">
        <f>IF(AJ31="","",VLOOKUP(AJ31,'（従来型）シフト記号表'!$C$5:$Y$46,23,FALSE))</f>
        <v/>
      </c>
      <c r="AK33" s="184" t="str">
        <f>IF(AK31="","",VLOOKUP(AK31,'（従来型）シフト記号表'!$C$5:$Y$46,23,FALSE))</f>
        <v/>
      </c>
      <c r="AL33" s="184" t="str">
        <f>IF(AL31="","",VLOOKUP(AL31,'（従来型）シフト記号表'!$C$5:$Y$46,23,FALSE))</f>
        <v/>
      </c>
      <c r="AM33" s="184" t="str">
        <f>IF(AM31="","",VLOOKUP(AM31,'（従来型）シフト記号表'!$C$5:$Y$46,23,FALSE))</f>
        <v/>
      </c>
      <c r="AN33" s="185" t="str">
        <f>IF(AN31="","",VLOOKUP(AN31,'（従来型）シフト記号表'!$C$5:$Y$46,23,FALSE))</f>
        <v/>
      </c>
      <c r="AO33" s="183" t="str">
        <f>IF(AO31="","",VLOOKUP(AO31,'（従来型）シフト記号表'!$C$5:$Y$46,23,FALSE))</f>
        <v/>
      </c>
      <c r="AP33" s="184" t="str">
        <f>IF(AP31="","",VLOOKUP(AP31,'（従来型）シフト記号表'!$C$5:$Y$46,23,FALSE))</f>
        <v/>
      </c>
      <c r="AQ33" s="184" t="str">
        <f>IF(AQ31="","",VLOOKUP(AQ31,'（従来型）シフト記号表'!$C$5:$Y$46,23,FALSE))</f>
        <v/>
      </c>
      <c r="AR33" s="184" t="str">
        <f>IF(AR31="","",VLOOKUP(AR31,'（従来型）シフト記号表'!$C$5:$Y$46,23,FALSE))</f>
        <v/>
      </c>
      <c r="AS33" s="184" t="str">
        <f>IF(AS31="","",VLOOKUP(AS31,'（従来型）シフト記号表'!$C$5:$Y$46,23,FALSE))</f>
        <v/>
      </c>
      <c r="AT33" s="184" t="str">
        <f>IF(AT31="","",VLOOKUP(AT31,'（従来型）シフト記号表'!$C$5:$Y$46,23,FALSE))</f>
        <v/>
      </c>
      <c r="AU33" s="185" t="str">
        <f>IF(AU31="","",VLOOKUP(AU31,'（従来型）シフト記号表'!$C$5:$Y$46,23,FALSE))</f>
        <v/>
      </c>
      <c r="AV33" s="183" t="str">
        <f>IF(AV31="","",VLOOKUP(AV31,'（従来型）シフト記号表'!$C$5:$Y$46,23,FALSE))</f>
        <v/>
      </c>
      <c r="AW33" s="184" t="str">
        <f>IF(AW31="","",VLOOKUP(AW31,'（従来型）シフト記号表'!$C$5:$Y$46,23,FALSE))</f>
        <v/>
      </c>
      <c r="AX33" s="184" t="str">
        <f>IF(AX31="","",VLOOKUP(AX31,'（従来型）シフト記号表'!$C$5:$Y$46,23,FALSE))</f>
        <v/>
      </c>
      <c r="AY33" s="184" t="str">
        <f>IF(AY31="","",VLOOKUP(AY31,'（従来型）シフト記号表'!$C$5:$Y$46,23,FALSE))</f>
        <v/>
      </c>
      <c r="AZ33" s="184" t="str">
        <f>IF(AZ31="","",VLOOKUP(AZ31,'（従来型）シフト記号表'!$C$5:$Y$46,23,FALSE))</f>
        <v/>
      </c>
      <c r="BA33" s="184" t="str">
        <f>IF(BA31="","",VLOOKUP(BA31,'（従来型）シフト記号表'!$C$5:$Y$46,23,FALSE))</f>
        <v/>
      </c>
      <c r="BB33" s="185" t="str">
        <f>IF(BB31="","",VLOOKUP(BB31,'（従来型）シフト記号表'!$C$5:$Y$46,23,FALSE))</f>
        <v/>
      </c>
      <c r="BC33" s="183" t="str">
        <f>IF(BC31="","",VLOOKUP(BC31,'（従来型）シフト記号表'!$C$5:$Y$46,23,FALSE))</f>
        <v/>
      </c>
      <c r="BD33" s="184" t="str">
        <f>IF(BD31="","",VLOOKUP(BD31,'（従来型）シフト記号表'!$C$5:$Y$46,23,FALSE))</f>
        <v/>
      </c>
      <c r="BE33" s="184" t="str">
        <f>IF(BE31="","",VLOOKUP(BE31,'（従来型）シフト記号表'!$C$5:$Y$46,23,FALSE))</f>
        <v/>
      </c>
      <c r="BF33" s="263">
        <f>IF($BI$3="計画",SUM(AA33:BB33),IF($BI$3="実績",SUM(AA33:BE33),""))</f>
        <v>0</v>
      </c>
      <c r="BG33" s="264"/>
      <c r="BH33" s="284">
        <f>IF($BI$3="計画",BF33/4,IF($BI$3="実績",(BF33/($BI$7/7)),""))</f>
        <v>0</v>
      </c>
      <c r="BI33" s="285"/>
      <c r="BJ33" s="243"/>
      <c r="BK33" s="244"/>
      <c r="BL33" s="244"/>
      <c r="BM33" s="244"/>
      <c r="BN33" s="245"/>
    </row>
    <row r="34" spans="2:66" ht="20.25" customHeight="1" x14ac:dyDescent="0.4">
      <c r="B34" s="60"/>
      <c r="C34" s="410"/>
      <c r="D34" s="413"/>
      <c r="E34" s="414"/>
      <c r="F34" s="415"/>
      <c r="G34" s="246"/>
      <c r="H34" s="247"/>
      <c r="I34" s="205"/>
      <c r="J34" s="206"/>
      <c r="K34" s="205"/>
      <c r="L34" s="206"/>
      <c r="M34" s="272"/>
      <c r="N34" s="273"/>
      <c r="O34" s="250"/>
      <c r="P34" s="251"/>
      <c r="Q34" s="251"/>
      <c r="R34" s="247"/>
      <c r="S34" s="274"/>
      <c r="T34" s="238"/>
      <c r="U34" s="275"/>
      <c r="V34" s="25" t="s">
        <v>18</v>
      </c>
      <c r="W34" s="32"/>
      <c r="X34" s="32"/>
      <c r="Y34" s="20"/>
      <c r="Z34" s="68"/>
      <c r="AA34" s="209"/>
      <c r="AB34" s="213"/>
      <c r="AC34" s="213"/>
      <c r="AD34" s="213"/>
      <c r="AE34" s="213"/>
      <c r="AF34" s="213"/>
      <c r="AG34" s="211"/>
      <c r="AH34" s="209"/>
      <c r="AI34" s="213"/>
      <c r="AJ34" s="213"/>
      <c r="AK34" s="213"/>
      <c r="AL34" s="213"/>
      <c r="AM34" s="213"/>
      <c r="AN34" s="211"/>
      <c r="AO34" s="209"/>
      <c r="AP34" s="213"/>
      <c r="AQ34" s="213"/>
      <c r="AR34" s="213"/>
      <c r="AS34" s="213"/>
      <c r="AT34" s="213"/>
      <c r="AU34" s="211"/>
      <c r="AV34" s="209"/>
      <c r="AW34" s="213"/>
      <c r="AX34" s="213"/>
      <c r="AY34" s="213"/>
      <c r="AZ34" s="213"/>
      <c r="BA34" s="213"/>
      <c r="BB34" s="211"/>
      <c r="BC34" s="209"/>
      <c r="BD34" s="213"/>
      <c r="BE34" s="214"/>
      <c r="BF34" s="280"/>
      <c r="BG34" s="281"/>
      <c r="BH34" s="282"/>
      <c r="BI34" s="283"/>
      <c r="BJ34" s="237"/>
      <c r="BK34" s="238"/>
      <c r="BL34" s="238"/>
      <c r="BM34" s="238"/>
      <c r="BN34" s="239"/>
    </row>
    <row r="35" spans="2:66" ht="20.25" customHeight="1" x14ac:dyDescent="0.4">
      <c r="B35" s="58">
        <f>B32+1</f>
        <v>6</v>
      </c>
      <c r="C35" s="411"/>
      <c r="D35" s="416"/>
      <c r="E35" s="414"/>
      <c r="F35" s="415"/>
      <c r="G35" s="246"/>
      <c r="H35" s="247"/>
      <c r="I35" s="205"/>
      <c r="J35" s="206"/>
      <c r="K35" s="205"/>
      <c r="L35" s="206"/>
      <c r="M35" s="248"/>
      <c r="N35" s="249"/>
      <c r="O35" s="250"/>
      <c r="P35" s="251"/>
      <c r="Q35" s="251"/>
      <c r="R35" s="247"/>
      <c r="S35" s="276"/>
      <c r="T35" s="241"/>
      <c r="U35" s="277"/>
      <c r="V35" s="27" t="s">
        <v>84</v>
      </c>
      <c r="W35" s="28"/>
      <c r="X35" s="28"/>
      <c r="Y35" s="23"/>
      <c r="Z35" s="63"/>
      <c r="AA35" s="179" t="str">
        <f>IF(AA34="","",VLOOKUP(AA34,'（従来型）シフト記号表'!$C$5:$W$46,21,FALSE))</f>
        <v/>
      </c>
      <c r="AB35" s="180" t="str">
        <f>IF(AB34="","",VLOOKUP(AB34,'（従来型）シフト記号表'!$C$5:$W$46,21,FALSE))</f>
        <v/>
      </c>
      <c r="AC35" s="180" t="str">
        <f>IF(AC34="","",VLOOKUP(AC34,'（従来型）シフト記号表'!$C$5:$W$46,21,FALSE))</f>
        <v/>
      </c>
      <c r="AD35" s="180" t="str">
        <f>IF(AD34="","",VLOOKUP(AD34,'（従来型）シフト記号表'!$C$5:$W$46,21,FALSE))</f>
        <v/>
      </c>
      <c r="AE35" s="180" t="str">
        <f>IF(AE34="","",VLOOKUP(AE34,'（従来型）シフト記号表'!$C$5:$W$46,21,FALSE))</f>
        <v/>
      </c>
      <c r="AF35" s="180" t="str">
        <f>IF(AF34="","",VLOOKUP(AF34,'（従来型）シフト記号表'!$C$5:$W$46,21,FALSE))</f>
        <v/>
      </c>
      <c r="AG35" s="181" t="str">
        <f>IF(AG34="","",VLOOKUP(AG34,'（従来型）シフト記号表'!$C$5:$W$46,21,FALSE))</f>
        <v/>
      </c>
      <c r="AH35" s="179" t="str">
        <f>IF(AH34="","",VLOOKUP(AH34,'（従来型）シフト記号表'!$C$5:$W$46,21,FALSE))</f>
        <v/>
      </c>
      <c r="AI35" s="180" t="str">
        <f>IF(AI34="","",VLOOKUP(AI34,'（従来型）シフト記号表'!$C$5:$W$46,21,FALSE))</f>
        <v/>
      </c>
      <c r="AJ35" s="180" t="str">
        <f>IF(AJ34="","",VLOOKUP(AJ34,'（従来型）シフト記号表'!$C$5:$W$46,21,FALSE))</f>
        <v/>
      </c>
      <c r="AK35" s="180" t="str">
        <f>IF(AK34="","",VLOOKUP(AK34,'（従来型）シフト記号表'!$C$5:$W$46,21,FALSE))</f>
        <v/>
      </c>
      <c r="AL35" s="180" t="str">
        <f>IF(AL34="","",VLOOKUP(AL34,'（従来型）シフト記号表'!$C$5:$W$46,21,FALSE))</f>
        <v/>
      </c>
      <c r="AM35" s="180" t="str">
        <f>IF(AM34="","",VLOOKUP(AM34,'（従来型）シフト記号表'!$C$5:$W$46,21,FALSE))</f>
        <v/>
      </c>
      <c r="AN35" s="181" t="str">
        <f>IF(AN34="","",VLOOKUP(AN34,'（従来型）シフト記号表'!$C$5:$W$46,21,FALSE))</f>
        <v/>
      </c>
      <c r="AO35" s="179" t="str">
        <f>IF(AO34="","",VLOOKUP(AO34,'（従来型）シフト記号表'!$C$5:$W$46,21,FALSE))</f>
        <v/>
      </c>
      <c r="AP35" s="180" t="str">
        <f>IF(AP34="","",VLOOKUP(AP34,'（従来型）シフト記号表'!$C$5:$W$46,21,FALSE))</f>
        <v/>
      </c>
      <c r="AQ35" s="180" t="str">
        <f>IF(AQ34="","",VLOOKUP(AQ34,'（従来型）シフト記号表'!$C$5:$W$46,21,FALSE))</f>
        <v/>
      </c>
      <c r="AR35" s="180" t="str">
        <f>IF(AR34="","",VLOOKUP(AR34,'（従来型）シフト記号表'!$C$5:$W$46,21,FALSE))</f>
        <v/>
      </c>
      <c r="AS35" s="180" t="str">
        <f>IF(AS34="","",VLOOKUP(AS34,'（従来型）シフト記号表'!$C$5:$W$46,21,FALSE))</f>
        <v/>
      </c>
      <c r="AT35" s="180" t="str">
        <f>IF(AT34="","",VLOOKUP(AT34,'（従来型）シフト記号表'!$C$5:$W$46,21,FALSE))</f>
        <v/>
      </c>
      <c r="AU35" s="181" t="str">
        <f>IF(AU34="","",VLOOKUP(AU34,'（従来型）シフト記号表'!$C$5:$W$46,21,FALSE))</f>
        <v/>
      </c>
      <c r="AV35" s="179" t="str">
        <f>IF(AV34="","",VLOOKUP(AV34,'（従来型）シフト記号表'!$C$5:$W$46,21,FALSE))</f>
        <v/>
      </c>
      <c r="AW35" s="180" t="str">
        <f>IF(AW34="","",VLOOKUP(AW34,'（従来型）シフト記号表'!$C$5:$W$46,21,FALSE))</f>
        <v/>
      </c>
      <c r="AX35" s="180" t="str">
        <f>IF(AX34="","",VLOOKUP(AX34,'（従来型）シフト記号表'!$C$5:$W$46,21,FALSE))</f>
        <v/>
      </c>
      <c r="AY35" s="180" t="str">
        <f>IF(AY34="","",VLOOKUP(AY34,'（従来型）シフト記号表'!$C$5:$W$46,21,FALSE))</f>
        <v/>
      </c>
      <c r="AZ35" s="180" t="str">
        <f>IF(AZ34="","",VLOOKUP(AZ34,'（従来型）シフト記号表'!$C$5:$W$46,21,FALSE))</f>
        <v/>
      </c>
      <c r="BA35" s="180" t="str">
        <f>IF(BA34="","",VLOOKUP(BA34,'（従来型）シフト記号表'!$C$5:$W$46,21,FALSE))</f>
        <v/>
      </c>
      <c r="BB35" s="181" t="str">
        <f>IF(BB34="","",VLOOKUP(BB34,'（従来型）シフト記号表'!$C$5:$W$46,21,FALSE))</f>
        <v/>
      </c>
      <c r="BC35" s="179" t="str">
        <f>IF(BC34="","",VLOOKUP(BC34,'（従来型）シフト記号表'!$C$5:$W$46,21,FALSE))</f>
        <v/>
      </c>
      <c r="BD35" s="180" t="str">
        <f>IF(BD34="","",VLOOKUP(BD34,'（従来型）シフト記号表'!$C$5:$W$46,21,FALSE))</f>
        <v/>
      </c>
      <c r="BE35" s="180" t="str">
        <f>IF(BE34="","",VLOOKUP(BE34,'（従来型）シフト記号表'!$C$5:$W$46,21,FALSE))</f>
        <v/>
      </c>
      <c r="BF35" s="252">
        <f>IF($BI$3="計画",SUM(AA35:BB35),IF($BI$3="実績",SUM(AA35:BE35),""))</f>
        <v>0</v>
      </c>
      <c r="BG35" s="253"/>
      <c r="BH35" s="254">
        <f>IF($BI$3="計画",BF35/4,IF($BI$3="実績",(BF35/($BI$7/7)),""))</f>
        <v>0</v>
      </c>
      <c r="BI35" s="255"/>
      <c r="BJ35" s="240"/>
      <c r="BK35" s="241"/>
      <c r="BL35" s="241"/>
      <c r="BM35" s="241"/>
      <c r="BN35" s="242"/>
    </row>
    <row r="36" spans="2:66" ht="20.25" customHeight="1" x14ac:dyDescent="0.4">
      <c r="B36" s="59"/>
      <c r="C36" s="411"/>
      <c r="D36" s="416"/>
      <c r="E36" s="414"/>
      <c r="F36" s="415"/>
      <c r="G36" s="256"/>
      <c r="H36" s="257"/>
      <c r="I36" s="265">
        <f>G35</f>
        <v>0</v>
      </c>
      <c r="J36" s="257"/>
      <c r="K36" s="265">
        <f>M35</f>
        <v>0</v>
      </c>
      <c r="L36" s="257"/>
      <c r="M36" s="258"/>
      <c r="N36" s="259"/>
      <c r="O36" s="260"/>
      <c r="P36" s="261"/>
      <c r="Q36" s="261"/>
      <c r="R36" s="262"/>
      <c r="S36" s="278"/>
      <c r="T36" s="244"/>
      <c r="U36" s="279"/>
      <c r="V36" s="29" t="s">
        <v>129</v>
      </c>
      <c r="W36" s="33"/>
      <c r="X36" s="33"/>
      <c r="Y36" s="21"/>
      <c r="Z36" s="64"/>
      <c r="AA36" s="183" t="str">
        <f>IF(AA34="","",VLOOKUP(AA34,'（従来型）シフト記号表'!$C$5:$Y$46,23,FALSE))</f>
        <v/>
      </c>
      <c r="AB36" s="184" t="str">
        <f>IF(AB34="","",VLOOKUP(AB34,'（従来型）シフト記号表'!$C$5:$Y$46,23,FALSE))</f>
        <v/>
      </c>
      <c r="AC36" s="184" t="str">
        <f>IF(AC34="","",VLOOKUP(AC34,'（従来型）シフト記号表'!$C$5:$Y$46,23,FALSE))</f>
        <v/>
      </c>
      <c r="AD36" s="184" t="str">
        <f>IF(AD34="","",VLOOKUP(AD34,'（従来型）シフト記号表'!$C$5:$Y$46,23,FALSE))</f>
        <v/>
      </c>
      <c r="AE36" s="184" t="str">
        <f>IF(AE34="","",VLOOKUP(AE34,'（従来型）シフト記号表'!$C$5:$Y$46,23,FALSE))</f>
        <v/>
      </c>
      <c r="AF36" s="184" t="str">
        <f>IF(AF34="","",VLOOKUP(AF34,'（従来型）シフト記号表'!$C$5:$Y$46,23,FALSE))</f>
        <v/>
      </c>
      <c r="AG36" s="185" t="str">
        <f>IF(AG34="","",VLOOKUP(AG34,'（従来型）シフト記号表'!$C$5:$Y$46,23,FALSE))</f>
        <v/>
      </c>
      <c r="AH36" s="183" t="str">
        <f>IF(AH34="","",VLOOKUP(AH34,'（従来型）シフト記号表'!$C$5:$Y$46,23,FALSE))</f>
        <v/>
      </c>
      <c r="AI36" s="184" t="str">
        <f>IF(AI34="","",VLOOKUP(AI34,'（従来型）シフト記号表'!$C$5:$Y$46,23,FALSE))</f>
        <v/>
      </c>
      <c r="AJ36" s="184" t="str">
        <f>IF(AJ34="","",VLOOKUP(AJ34,'（従来型）シフト記号表'!$C$5:$Y$46,23,FALSE))</f>
        <v/>
      </c>
      <c r="AK36" s="184" t="str">
        <f>IF(AK34="","",VLOOKUP(AK34,'（従来型）シフト記号表'!$C$5:$Y$46,23,FALSE))</f>
        <v/>
      </c>
      <c r="AL36" s="184" t="str">
        <f>IF(AL34="","",VLOOKUP(AL34,'（従来型）シフト記号表'!$C$5:$Y$46,23,FALSE))</f>
        <v/>
      </c>
      <c r="AM36" s="184" t="str">
        <f>IF(AM34="","",VLOOKUP(AM34,'（従来型）シフト記号表'!$C$5:$Y$46,23,FALSE))</f>
        <v/>
      </c>
      <c r="AN36" s="185" t="str">
        <f>IF(AN34="","",VLOOKUP(AN34,'（従来型）シフト記号表'!$C$5:$Y$46,23,FALSE))</f>
        <v/>
      </c>
      <c r="AO36" s="183" t="str">
        <f>IF(AO34="","",VLOOKUP(AO34,'（従来型）シフト記号表'!$C$5:$Y$46,23,FALSE))</f>
        <v/>
      </c>
      <c r="AP36" s="184" t="str">
        <f>IF(AP34="","",VLOOKUP(AP34,'（従来型）シフト記号表'!$C$5:$Y$46,23,FALSE))</f>
        <v/>
      </c>
      <c r="AQ36" s="184" t="str">
        <f>IF(AQ34="","",VLOOKUP(AQ34,'（従来型）シフト記号表'!$C$5:$Y$46,23,FALSE))</f>
        <v/>
      </c>
      <c r="AR36" s="184" t="str">
        <f>IF(AR34="","",VLOOKUP(AR34,'（従来型）シフト記号表'!$C$5:$Y$46,23,FALSE))</f>
        <v/>
      </c>
      <c r="AS36" s="184" t="str">
        <f>IF(AS34="","",VLOOKUP(AS34,'（従来型）シフト記号表'!$C$5:$Y$46,23,FALSE))</f>
        <v/>
      </c>
      <c r="AT36" s="184" t="str">
        <f>IF(AT34="","",VLOOKUP(AT34,'（従来型）シフト記号表'!$C$5:$Y$46,23,FALSE))</f>
        <v/>
      </c>
      <c r="AU36" s="185" t="str">
        <f>IF(AU34="","",VLOOKUP(AU34,'（従来型）シフト記号表'!$C$5:$Y$46,23,FALSE))</f>
        <v/>
      </c>
      <c r="AV36" s="183" t="str">
        <f>IF(AV34="","",VLOOKUP(AV34,'（従来型）シフト記号表'!$C$5:$Y$46,23,FALSE))</f>
        <v/>
      </c>
      <c r="AW36" s="184" t="str">
        <f>IF(AW34="","",VLOOKUP(AW34,'（従来型）シフト記号表'!$C$5:$Y$46,23,FALSE))</f>
        <v/>
      </c>
      <c r="AX36" s="184" t="str">
        <f>IF(AX34="","",VLOOKUP(AX34,'（従来型）シフト記号表'!$C$5:$Y$46,23,FALSE))</f>
        <v/>
      </c>
      <c r="AY36" s="184" t="str">
        <f>IF(AY34="","",VLOOKUP(AY34,'（従来型）シフト記号表'!$C$5:$Y$46,23,FALSE))</f>
        <v/>
      </c>
      <c r="AZ36" s="184" t="str">
        <f>IF(AZ34="","",VLOOKUP(AZ34,'（従来型）シフト記号表'!$C$5:$Y$46,23,FALSE))</f>
        <v/>
      </c>
      <c r="BA36" s="184" t="str">
        <f>IF(BA34="","",VLOOKUP(BA34,'（従来型）シフト記号表'!$C$5:$Y$46,23,FALSE))</f>
        <v/>
      </c>
      <c r="BB36" s="185" t="str">
        <f>IF(BB34="","",VLOOKUP(BB34,'（従来型）シフト記号表'!$C$5:$Y$46,23,FALSE))</f>
        <v/>
      </c>
      <c r="BC36" s="183" t="str">
        <f>IF(BC34="","",VLOOKUP(BC34,'（従来型）シフト記号表'!$C$5:$Y$46,23,FALSE))</f>
        <v/>
      </c>
      <c r="BD36" s="184" t="str">
        <f>IF(BD34="","",VLOOKUP(BD34,'（従来型）シフト記号表'!$C$5:$Y$46,23,FALSE))</f>
        <v/>
      </c>
      <c r="BE36" s="184" t="str">
        <f>IF(BE34="","",VLOOKUP(BE34,'（従来型）シフト記号表'!$C$5:$Y$46,23,FALSE))</f>
        <v/>
      </c>
      <c r="BF36" s="263">
        <f>IF($BI$3="計画",SUM(AA36:BB36),IF($BI$3="実績",SUM(AA36:BE36),""))</f>
        <v>0</v>
      </c>
      <c r="BG36" s="264"/>
      <c r="BH36" s="284">
        <f>IF($BI$3="計画",BF36/4,IF($BI$3="実績",(BF36/($BI$7/7)),""))</f>
        <v>0</v>
      </c>
      <c r="BI36" s="285"/>
      <c r="BJ36" s="243"/>
      <c r="BK36" s="244"/>
      <c r="BL36" s="244"/>
      <c r="BM36" s="244"/>
      <c r="BN36" s="245"/>
    </row>
    <row r="37" spans="2:66" ht="20.25" customHeight="1" x14ac:dyDescent="0.4">
      <c r="B37" s="60"/>
      <c r="C37" s="410"/>
      <c r="D37" s="413"/>
      <c r="E37" s="414"/>
      <c r="F37" s="415"/>
      <c r="G37" s="246"/>
      <c r="H37" s="247"/>
      <c r="I37" s="205"/>
      <c r="J37" s="206"/>
      <c r="K37" s="205"/>
      <c r="L37" s="206"/>
      <c r="M37" s="272"/>
      <c r="N37" s="273"/>
      <c r="O37" s="250"/>
      <c r="P37" s="251"/>
      <c r="Q37" s="251"/>
      <c r="R37" s="247"/>
      <c r="S37" s="274"/>
      <c r="T37" s="238"/>
      <c r="U37" s="275"/>
      <c r="V37" s="25" t="s">
        <v>18</v>
      </c>
      <c r="W37" s="31"/>
      <c r="X37" s="31"/>
      <c r="Y37" s="19"/>
      <c r="Z37" s="65"/>
      <c r="AA37" s="209"/>
      <c r="AB37" s="213"/>
      <c r="AC37" s="213"/>
      <c r="AD37" s="213"/>
      <c r="AE37" s="213"/>
      <c r="AF37" s="213"/>
      <c r="AG37" s="211"/>
      <c r="AH37" s="209"/>
      <c r="AI37" s="213"/>
      <c r="AJ37" s="213"/>
      <c r="AK37" s="213"/>
      <c r="AL37" s="213"/>
      <c r="AM37" s="213"/>
      <c r="AN37" s="211"/>
      <c r="AO37" s="209"/>
      <c r="AP37" s="213"/>
      <c r="AQ37" s="213"/>
      <c r="AR37" s="213"/>
      <c r="AS37" s="213"/>
      <c r="AT37" s="213"/>
      <c r="AU37" s="211"/>
      <c r="AV37" s="209"/>
      <c r="AW37" s="213"/>
      <c r="AX37" s="213"/>
      <c r="AY37" s="213"/>
      <c r="AZ37" s="213"/>
      <c r="BA37" s="213"/>
      <c r="BB37" s="211"/>
      <c r="BC37" s="209"/>
      <c r="BD37" s="213"/>
      <c r="BE37" s="214"/>
      <c r="BF37" s="280"/>
      <c r="BG37" s="281"/>
      <c r="BH37" s="282"/>
      <c r="BI37" s="283"/>
      <c r="BJ37" s="237"/>
      <c r="BK37" s="238"/>
      <c r="BL37" s="238"/>
      <c r="BM37" s="238"/>
      <c r="BN37" s="239"/>
    </row>
    <row r="38" spans="2:66" ht="20.25" customHeight="1" x14ac:dyDescent="0.4">
      <c r="B38" s="58">
        <f>B35+1</f>
        <v>7</v>
      </c>
      <c r="C38" s="411"/>
      <c r="D38" s="416"/>
      <c r="E38" s="414"/>
      <c r="F38" s="415"/>
      <c r="G38" s="246"/>
      <c r="H38" s="247"/>
      <c r="I38" s="205"/>
      <c r="J38" s="206"/>
      <c r="K38" s="205"/>
      <c r="L38" s="206"/>
      <c r="M38" s="248"/>
      <c r="N38" s="249"/>
      <c r="O38" s="250"/>
      <c r="P38" s="251"/>
      <c r="Q38" s="251"/>
      <c r="R38" s="247"/>
      <c r="S38" s="276"/>
      <c r="T38" s="241"/>
      <c r="U38" s="277"/>
      <c r="V38" s="27" t="s">
        <v>84</v>
      </c>
      <c r="W38" s="28"/>
      <c r="X38" s="28"/>
      <c r="Y38" s="23"/>
      <c r="Z38" s="63"/>
      <c r="AA38" s="179" t="str">
        <f>IF(AA37="","",VLOOKUP(AA37,'（従来型）シフト記号表'!$C$5:$W$46,21,FALSE))</f>
        <v/>
      </c>
      <c r="AB38" s="180" t="str">
        <f>IF(AB37="","",VLOOKUP(AB37,'（従来型）シフト記号表'!$C$5:$W$46,21,FALSE))</f>
        <v/>
      </c>
      <c r="AC38" s="180" t="str">
        <f>IF(AC37="","",VLOOKUP(AC37,'（従来型）シフト記号表'!$C$5:$W$46,21,FALSE))</f>
        <v/>
      </c>
      <c r="AD38" s="180" t="str">
        <f>IF(AD37="","",VLOOKUP(AD37,'（従来型）シフト記号表'!$C$5:$W$46,21,FALSE))</f>
        <v/>
      </c>
      <c r="AE38" s="180" t="str">
        <f>IF(AE37="","",VLOOKUP(AE37,'（従来型）シフト記号表'!$C$5:$W$46,21,FALSE))</f>
        <v/>
      </c>
      <c r="AF38" s="180" t="str">
        <f>IF(AF37="","",VLOOKUP(AF37,'（従来型）シフト記号表'!$C$5:$W$46,21,FALSE))</f>
        <v/>
      </c>
      <c r="AG38" s="181" t="str">
        <f>IF(AG37="","",VLOOKUP(AG37,'（従来型）シフト記号表'!$C$5:$W$46,21,FALSE))</f>
        <v/>
      </c>
      <c r="AH38" s="179" t="str">
        <f>IF(AH37="","",VLOOKUP(AH37,'（従来型）シフト記号表'!$C$5:$W$46,21,FALSE))</f>
        <v/>
      </c>
      <c r="AI38" s="180" t="str">
        <f>IF(AI37="","",VLOOKUP(AI37,'（従来型）シフト記号表'!$C$5:$W$46,21,FALSE))</f>
        <v/>
      </c>
      <c r="AJ38" s="180" t="str">
        <f>IF(AJ37="","",VLOOKUP(AJ37,'（従来型）シフト記号表'!$C$5:$W$46,21,FALSE))</f>
        <v/>
      </c>
      <c r="AK38" s="180" t="str">
        <f>IF(AK37="","",VLOOKUP(AK37,'（従来型）シフト記号表'!$C$5:$W$46,21,FALSE))</f>
        <v/>
      </c>
      <c r="AL38" s="180" t="str">
        <f>IF(AL37="","",VLOOKUP(AL37,'（従来型）シフト記号表'!$C$5:$W$46,21,FALSE))</f>
        <v/>
      </c>
      <c r="AM38" s="180" t="str">
        <f>IF(AM37="","",VLOOKUP(AM37,'（従来型）シフト記号表'!$C$5:$W$46,21,FALSE))</f>
        <v/>
      </c>
      <c r="AN38" s="181" t="str">
        <f>IF(AN37="","",VLOOKUP(AN37,'（従来型）シフト記号表'!$C$5:$W$46,21,FALSE))</f>
        <v/>
      </c>
      <c r="AO38" s="179" t="str">
        <f>IF(AO37="","",VLOOKUP(AO37,'（従来型）シフト記号表'!$C$5:$W$46,21,FALSE))</f>
        <v/>
      </c>
      <c r="AP38" s="180" t="str">
        <f>IF(AP37="","",VLOOKUP(AP37,'（従来型）シフト記号表'!$C$5:$W$46,21,FALSE))</f>
        <v/>
      </c>
      <c r="AQ38" s="180" t="str">
        <f>IF(AQ37="","",VLOOKUP(AQ37,'（従来型）シフト記号表'!$C$5:$W$46,21,FALSE))</f>
        <v/>
      </c>
      <c r="AR38" s="180" t="str">
        <f>IF(AR37="","",VLOOKUP(AR37,'（従来型）シフト記号表'!$C$5:$W$46,21,FALSE))</f>
        <v/>
      </c>
      <c r="AS38" s="180" t="str">
        <f>IF(AS37="","",VLOOKUP(AS37,'（従来型）シフト記号表'!$C$5:$W$46,21,FALSE))</f>
        <v/>
      </c>
      <c r="AT38" s="180" t="str">
        <f>IF(AT37="","",VLOOKUP(AT37,'（従来型）シフト記号表'!$C$5:$W$46,21,FALSE))</f>
        <v/>
      </c>
      <c r="AU38" s="181" t="str">
        <f>IF(AU37="","",VLOOKUP(AU37,'（従来型）シフト記号表'!$C$5:$W$46,21,FALSE))</f>
        <v/>
      </c>
      <c r="AV38" s="179" t="str">
        <f>IF(AV37="","",VLOOKUP(AV37,'（従来型）シフト記号表'!$C$5:$W$46,21,FALSE))</f>
        <v/>
      </c>
      <c r="AW38" s="180" t="str">
        <f>IF(AW37="","",VLOOKUP(AW37,'（従来型）シフト記号表'!$C$5:$W$46,21,FALSE))</f>
        <v/>
      </c>
      <c r="AX38" s="180" t="str">
        <f>IF(AX37="","",VLOOKUP(AX37,'（従来型）シフト記号表'!$C$5:$W$46,21,FALSE))</f>
        <v/>
      </c>
      <c r="AY38" s="180" t="str">
        <f>IF(AY37="","",VLOOKUP(AY37,'（従来型）シフト記号表'!$C$5:$W$46,21,FALSE))</f>
        <v/>
      </c>
      <c r="AZ38" s="180" t="str">
        <f>IF(AZ37="","",VLOOKUP(AZ37,'（従来型）シフト記号表'!$C$5:$W$46,21,FALSE))</f>
        <v/>
      </c>
      <c r="BA38" s="180" t="str">
        <f>IF(BA37="","",VLOOKUP(BA37,'（従来型）シフト記号表'!$C$5:$W$46,21,FALSE))</f>
        <v/>
      </c>
      <c r="BB38" s="181" t="str">
        <f>IF(BB37="","",VLOOKUP(BB37,'（従来型）シフト記号表'!$C$5:$W$46,21,FALSE))</f>
        <v/>
      </c>
      <c r="BC38" s="179" t="str">
        <f>IF(BC37="","",VLOOKUP(BC37,'（従来型）シフト記号表'!$C$5:$W$46,21,FALSE))</f>
        <v/>
      </c>
      <c r="BD38" s="180" t="str">
        <f>IF(BD37="","",VLOOKUP(BD37,'（従来型）シフト記号表'!$C$5:$W$46,21,FALSE))</f>
        <v/>
      </c>
      <c r="BE38" s="180" t="str">
        <f>IF(BE37="","",VLOOKUP(BE37,'（従来型）シフト記号表'!$C$5:$W$46,21,FALSE))</f>
        <v/>
      </c>
      <c r="BF38" s="252">
        <f>IF($BI$3="計画",SUM(AA38:BB38),IF($BI$3="実績",SUM(AA38:BE38),""))</f>
        <v>0</v>
      </c>
      <c r="BG38" s="253"/>
      <c r="BH38" s="254">
        <f>IF($BI$3="計画",BF38/4,IF($BI$3="実績",(BF38/($BI$7/7)),""))</f>
        <v>0</v>
      </c>
      <c r="BI38" s="255"/>
      <c r="BJ38" s="240"/>
      <c r="BK38" s="241"/>
      <c r="BL38" s="241"/>
      <c r="BM38" s="241"/>
      <c r="BN38" s="242"/>
    </row>
    <row r="39" spans="2:66" ht="20.25" customHeight="1" x14ac:dyDescent="0.4">
      <c r="B39" s="59"/>
      <c r="C39" s="411"/>
      <c r="D39" s="416"/>
      <c r="E39" s="414"/>
      <c r="F39" s="415"/>
      <c r="G39" s="256"/>
      <c r="H39" s="257"/>
      <c r="I39" s="265">
        <f>G38</f>
        <v>0</v>
      </c>
      <c r="J39" s="257"/>
      <c r="K39" s="265">
        <f>M38</f>
        <v>0</v>
      </c>
      <c r="L39" s="257"/>
      <c r="M39" s="258"/>
      <c r="N39" s="259"/>
      <c r="O39" s="260"/>
      <c r="P39" s="261"/>
      <c r="Q39" s="261"/>
      <c r="R39" s="262"/>
      <c r="S39" s="278"/>
      <c r="T39" s="244"/>
      <c r="U39" s="279"/>
      <c r="V39" s="29" t="s">
        <v>129</v>
      </c>
      <c r="W39" s="32"/>
      <c r="X39" s="32"/>
      <c r="Y39" s="20"/>
      <c r="Z39" s="66"/>
      <c r="AA39" s="183" t="str">
        <f>IF(AA37="","",VLOOKUP(AA37,'（従来型）シフト記号表'!$C$5:$Y$46,23,FALSE))</f>
        <v/>
      </c>
      <c r="AB39" s="184" t="str">
        <f>IF(AB37="","",VLOOKUP(AB37,'（従来型）シフト記号表'!$C$5:$Y$46,23,FALSE))</f>
        <v/>
      </c>
      <c r="AC39" s="184" t="str">
        <f>IF(AC37="","",VLOOKUP(AC37,'（従来型）シフト記号表'!$C$5:$Y$46,23,FALSE))</f>
        <v/>
      </c>
      <c r="AD39" s="184" t="str">
        <f>IF(AD37="","",VLOOKUP(AD37,'（従来型）シフト記号表'!$C$5:$Y$46,23,FALSE))</f>
        <v/>
      </c>
      <c r="AE39" s="184" t="str">
        <f>IF(AE37="","",VLOOKUP(AE37,'（従来型）シフト記号表'!$C$5:$Y$46,23,FALSE))</f>
        <v/>
      </c>
      <c r="AF39" s="184" t="str">
        <f>IF(AF37="","",VLOOKUP(AF37,'（従来型）シフト記号表'!$C$5:$Y$46,23,FALSE))</f>
        <v/>
      </c>
      <c r="AG39" s="185" t="str">
        <f>IF(AG37="","",VLOOKUP(AG37,'（従来型）シフト記号表'!$C$5:$Y$46,23,FALSE))</f>
        <v/>
      </c>
      <c r="AH39" s="183" t="str">
        <f>IF(AH37="","",VLOOKUP(AH37,'（従来型）シフト記号表'!$C$5:$Y$46,23,FALSE))</f>
        <v/>
      </c>
      <c r="AI39" s="184" t="str">
        <f>IF(AI37="","",VLOOKUP(AI37,'（従来型）シフト記号表'!$C$5:$Y$46,23,FALSE))</f>
        <v/>
      </c>
      <c r="AJ39" s="184" t="str">
        <f>IF(AJ37="","",VLOOKUP(AJ37,'（従来型）シフト記号表'!$C$5:$Y$46,23,FALSE))</f>
        <v/>
      </c>
      <c r="AK39" s="184" t="str">
        <f>IF(AK37="","",VLOOKUP(AK37,'（従来型）シフト記号表'!$C$5:$Y$46,23,FALSE))</f>
        <v/>
      </c>
      <c r="AL39" s="184" t="str">
        <f>IF(AL37="","",VLOOKUP(AL37,'（従来型）シフト記号表'!$C$5:$Y$46,23,FALSE))</f>
        <v/>
      </c>
      <c r="AM39" s="184" t="str">
        <f>IF(AM37="","",VLOOKUP(AM37,'（従来型）シフト記号表'!$C$5:$Y$46,23,FALSE))</f>
        <v/>
      </c>
      <c r="AN39" s="185" t="str">
        <f>IF(AN37="","",VLOOKUP(AN37,'（従来型）シフト記号表'!$C$5:$Y$46,23,FALSE))</f>
        <v/>
      </c>
      <c r="AO39" s="183" t="str">
        <f>IF(AO37="","",VLOOKUP(AO37,'（従来型）シフト記号表'!$C$5:$Y$46,23,FALSE))</f>
        <v/>
      </c>
      <c r="AP39" s="184" t="str">
        <f>IF(AP37="","",VLOOKUP(AP37,'（従来型）シフト記号表'!$C$5:$Y$46,23,FALSE))</f>
        <v/>
      </c>
      <c r="AQ39" s="184" t="str">
        <f>IF(AQ37="","",VLOOKUP(AQ37,'（従来型）シフト記号表'!$C$5:$Y$46,23,FALSE))</f>
        <v/>
      </c>
      <c r="AR39" s="184" t="str">
        <f>IF(AR37="","",VLOOKUP(AR37,'（従来型）シフト記号表'!$C$5:$Y$46,23,FALSE))</f>
        <v/>
      </c>
      <c r="AS39" s="184" t="str">
        <f>IF(AS37="","",VLOOKUP(AS37,'（従来型）シフト記号表'!$C$5:$Y$46,23,FALSE))</f>
        <v/>
      </c>
      <c r="AT39" s="184" t="str">
        <f>IF(AT37="","",VLOOKUP(AT37,'（従来型）シフト記号表'!$C$5:$Y$46,23,FALSE))</f>
        <v/>
      </c>
      <c r="AU39" s="185" t="str">
        <f>IF(AU37="","",VLOOKUP(AU37,'（従来型）シフト記号表'!$C$5:$Y$46,23,FALSE))</f>
        <v/>
      </c>
      <c r="AV39" s="183" t="str">
        <f>IF(AV37="","",VLOOKUP(AV37,'（従来型）シフト記号表'!$C$5:$Y$46,23,FALSE))</f>
        <v/>
      </c>
      <c r="AW39" s="184" t="str">
        <f>IF(AW37="","",VLOOKUP(AW37,'（従来型）シフト記号表'!$C$5:$Y$46,23,FALSE))</f>
        <v/>
      </c>
      <c r="AX39" s="184" t="str">
        <f>IF(AX37="","",VLOOKUP(AX37,'（従来型）シフト記号表'!$C$5:$Y$46,23,FALSE))</f>
        <v/>
      </c>
      <c r="AY39" s="184" t="str">
        <f>IF(AY37="","",VLOOKUP(AY37,'（従来型）シフト記号表'!$C$5:$Y$46,23,FALSE))</f>
        <v/>
      </c>
      <c r="AZ39" s="184" t="str">
        <f>IF(AZ37="","",VLOOKUP(AZ37,'（従来型）シフト記号表'!$C$5:$Y$46,23,FALSE))</f>
        <v/>
      </c>
      <c r="BA39" s="184" t="str">
        <f>IF(BA37="","",VLOOKUP(BA37,'（従来型）シフト記号表'!$C$5:$Y$46,23,FALSE))</f>
        <v/>
      </c>
      <c r="BB39" s="185" t="str">
        <f>IF(BB37="","",VLOOKUP(BB37,'（従来型）シフト記号表'!$C$5:$Y$46,23,FALSE))</f>
        <v/>
      </c>
      <c r="BC39" s="183" t="str">
        <f>IF(BC37="","",VLOOKUP(BC37,'（従来型）シフト記号表'!$C$5:$Y$46,23,FALSE))</f>
        <v/>
      </c>
      <c r="BD39" s="184" t="str">
        <f>IF(BD37="","",VLOOKUP(BD37,'（従来型）シフト記号表'!$C$5:$Y$46,23,FALSE))</f>
        <v/>
      </c>
      <c r="BE39" s="184" t="str">
        <f>IF(BE37="","",VLOOKUP(BE37,'（従来型）シフト記号表'!$C$5:$Y$46,23,FALSE))</f>
        <v/>
      </c>
      <c r="BF39" s="263">
        <f>IF($BI$3="計画",SUM(AA39:BB39),IF($BI$3="実績",SUM(AA39:BE39),""))</f>
        <v>0</v>
      </c>
      <c r="BG39" s="264"/>
      <c r="BH39" s="284">
        <f>IF($BI$3="計画",BF39/4,IF($BI$3="実績",(BF39/($BI$7/7)),""))</f>
        <v>0</v>
      </c>
      <c r="BI39" s="285"/>
      <c r="BJ39" s="243"/>
      <c r="BK39" s="244"/>
      <c r="BL39" s="244"/>
      <c r="BM39" s="244"/>
      <c r="BN39" s="245"/>
    </row>
    <row r="40" spans="2:66" ht="20.25" customHeight="1" x14ac:dyDescent="0.4">
      <c r="B40" s="60"/>
      <c r="C40" s="410"/>
      <c r="D40" s="413"/>
      <c r="E40" s="414"/>
      <c r="F40" s="415"/>
      <c r="G40" s="246"/>
      <c r="H40" s="247"/>
      <c r="I40" s="205"/>
      <c r="J40" s="206"/>
      <c r="K40" s="205"/>
      <c r="L40" s="206"/>
      <c r="M40" s="272"/>
      <c r="N40" s="273"/>
      <c r="O40" s="250"/>
      <c r="P40" s="251"/>
      <c r="Q40" s="251"/>
      <c r="R40" s="247"/>
      <c r="S40" s="274"/>
      <c r="T40" s="238"/>
      <c r="U40" s="275"/>
      <c r="V40" s="25" t="s">
        <v>18</v>
      </c>
      <c r="W40" s="31"/>
      <c r="X40" s="31"/>
      <c r="Y40" s="19"/>
      <c r="Z40" s="65"/>
      <c r="AA40" s="209"/>
      <c r="AB40" s="213"/>
      <c r="AC40" s="213"/>
      <c r="AD40" s="213"/>
      <c r="AE40" s="213"/>
      <c r="AF40" s="213"/>
      <c r="AG40" s="211"/>
      <c r="AH40" s="209"/>
      <c r="AI40" s="213"/>
      <c r="AJ40" s="213"/>
      <c r="AK40" s="213"/>
      <c r="AL40" s="213"/>
      <c r="AM40" s="213"/>
      <c r="AN40" s="211"/>
      <c r="AO40" s="209"/>
      <c r="AP40" s="213"/>
      <c r="AQ40" s="213"/>
      <c r="AR40" s="213"/>
      <c r="AS40" s="213"/>
      <c r="AT40" s="213"/>
      <c r="AU40" s="211"/>
      <c r="AV40" s="209"/>
      <c r="AW40" s="213"/>
      <c r="AX40" s="213"/>
      <c r="AY40" s="213"/>
      <c r="AZ40" s="213"/>
      <c r="BA40" s="213"/>
      <c r="BB40" s="211"/>
      <c r="BC40" s="209"/>
      <c r="BD40" s="213"/>
      <c r="BE40" s="214"/>
      <c r="BF40" s="280"/>
      <c r="BG40" s="281"/>
      <c r="BH40" s="282"/>
      <c r="BI40" s="283"/>
      <c r="BJ40" s="237"/>
      <c r="BK40" s="238"/>
      <c r="BL40" s="238"/>
      <c r="BM40" s="238"/>
      <c r="BN40" s="239"/>
    </row>
    <row r="41" spans="2:66" ht="20.25" customHeight="1" x14ac:dyDescent="0.4">
      <c r="B41" s="58">
        <f>B38+1</f>
        <v>8</v>
      </c>
      <c r="C41" s="411"/>
      <c r="D41" s="416"/>
      <c r="E41" s="414"/>
      <c r="F41" s="415"/>
      <c r="G41" s="246"/>
      <c r="H41" s="247"/>
      <c r="I41" s="205"/>
      <c r="J41" s="206"/>
      <c r="K41" s="205"/>
      <c r="L41" s="206"/>
      <c r="M41" s="248"/>
      <c r="N41" s="249"/>
      <c r="O41" s="250"/>
      <c r="P41" s="251"/>
      <c r="Q41" s="251"/>
      <c r="R41" s="247"/>
      <c r="S41" s="276"/>
      <c r="T41" s="241"/>
      <c r="U41" s="277"/>
      <c r="V41" s="27" t="s">
        <v>84</v>
      </c>
      <c r="W41" s="28"/>
      <c r="X41" s="28"/>
      <c r="Y41" s="23"/>
      <c r="Z41" s="63"/>
      <c r="AA41" s="179" t="str">
        <f>IF(AA40="","",VLOOKUP(AA40,'（従来型）シフト記号表'!$C$5:$W$46,21,FALSE))</f>
        <v/>
      </c>
      <c r="AB41" s="180" t="str">
        <f>IF(AB40="","",VLOOKUP(AB40,'（従来型）シフト記号表'!$C$5:$W$46,21,FALSE))</f>
        <v/>
      </c>
      <c r="AC41" s="180" t="str">
        <f>IF(AC40="","",VLOOKUP(AC40,'（従来型）シフト記号表'!$C$5:$W$46,21,FALSE))</f>
        <v/>
      </c>
      <c r="AD41" s="180" t="str">
        <f>IF(AD40="","",VLOOKUP(AD40,'（従来型）シフト記号表'!$C$5:$W$46,21,FALSE))</f>
        <v/>
      </c>
      <c r="AE41" s="180" t="str">
        <f>IF(AE40="","",VLOOKUP(AE40,'（従来型）シフト記号表'!$C$5:$W$46,21,FALSE))</f>
        <v/>
      </c>
      <c r="AF41" s="180" t="str">
        <f>IF(AF40="","",VLOOKUP(AF40,'（従来型）シフト記号表'!$C$5:$W$46,21,FALSE))</f>
        <v/>
      </c>
      <c r="AG41" s="181" t="str">
        <f>IF(AG40="","",VLOOKUP(AG40,'（従来型）シフト記号表'!$C$5:$W$46,21,FALSE))</f>
        <v/>
      </c>
      <c r="AH41" s="179" t="str">
        <f>IF(AH40="","",VLOOKUP(AH40,'（従来型）シフト記号表'!$C$5:$W$46,21,FALSE))</f>
        <v/>
      </c>
      <c r="AI41" s="180" t="str">
        <f>IF(AI40="","",VLOOKUP(AI40,'（従来型）シフト記号表'!$C$5:$W$46,21,FALSE))</f>
        <v/>
      </c>
      <c r="AJ41" s="180" t="str">
        <f>IF(AJ40="","",VLOOKUP(AJ40,'（従来型）シフト記号表'!$C$5:$W$46,21,FALSE))</f>
        <v/>
      </c>
      <c r="AK41" s="180" t="str">
        <f>IF(AK40="","",VLOOKUP(AK40,'（従来型）シフト記号表'!$C$5:$W$46,21,FALSE))</f>
        <v/>
      </c>
      <c r="AL41" s="180" t="str">
        <f>IF(AL40="","",VLOOKUP(AL40,'（従来型）シフト記号表'!$C$5:$W$46,21,FALSE))</f>
        <v/>
      </c>
      <c r="AM41" s="180" t="str">
        <f>IF(AM40="","",VLOOKUP(AM40,'（従来型）シフト記号表'!$C$5:$W$46,21,FALSE))</f>
        <v/>
      </c>
      <c r="AN41" s="181" t="str">
        <f>IF(AN40="","",VLOOKUP(AN40,'（従来型）シフト記号表'!$C$5:$W$46,21,FALSE))</f>
        <v/>
      </c>
      <c r="AO41" s="179" t="str">
        <f>IF(AO40="","",VLOOKUP(AO40,'（従来型）シフト記号表'!$C$5:$W$46,21,FALSE))</f>
        <v/>
      </c>
      <c r="AP41" s="180" t="str">
        <f>IF(AP40="","",VLOOKUP(AP40,'（従来型）シフト記号表'!$C$5:$W$46,21,FALSE))</f>
        <v/>
      </c>
      <c r="AQ41" s="180" t="str">
        <f>IF(AQ40="","",VLOOKUP(AQ40,'（従来型）シフト記号表'!$C$5:$W$46,21,FALSE))</f>
        <v/>
      </c>
      <c r="AR41" s="180" t="str">
        <f>IF(AR40="","",VLOOKUP(AR40,'（従来型）シフト記号表'!$C$5:$W$46,21,FALSE))</f>
        <v/>
      </c>
      <c r="AS41" s="180" t="str">
        <f>IF(AS40="","",VLOOKUP(AS40,'（従来型）シフト記号表'!$C$5:$W$46,21,FALSE))</f>
        <v/>
      </c>
      <c r="AT41" s="180" t="str">
        <f>IF(AT40="","",VLOOKUP(AT40,'（従来型）シフト記号表'!$C$5:$W$46,21,FALSE))</f>
        <v/>
      </c>
      <c r="AU41" s="181" t="str">
        <f>IF(AU40="","",VLOOKUP(AU40,'（従来型）シフト記号表'!$C$5:$W$46,21,FALSE))</f>
        <v/>
      </c>
      <c r="AV41" s="179" t="str">
        <f>IF(AV40="","",VLOOKUP(AV40,'（従来型）シフト記号表'!$C$5:$W$46,21,FALSE))</f>
        <v/>
      </c>
      <c r="AW41" s="180" t="str">
        <f>IF(AW40="","",VLOOKUP(AW40,'（従来型）シフト記号表'!$C$5:$W$46,21,FALSE))</f>
        <v/>
      </c>
      <c r="AX41" s="180" t="str">
        <f>IF(AX40="","",VLOOKUP(AX40,'（従来型）シフト記号表'!$C$5:$W$46,21,FALSE))</f>
        <v/>
      </c>
      <c r="AY41" s="180" t="str">
        <f>IF(AY40="","",VLOOKUP(AY40,'（従来型）シフト記号表'!$C$5:$W$46,21,FALSE))</f>
        <v/>
      </c>
      <c r="AZ41" s="180" t="str">
        <f>IF(AZ40="","",VLOOKUP(AZ40,'（従来型）シフト記号表'!$C$5:$W$46,21,FALSE))</f>
        <v/>
      </c>
      <c r="BA41" s="180" t="str">
        <f>IF(BA40="","",VLOOKUP(BA40,'（従来型）シフト記号表'!$C$5:$W$46,21,FALSE))</f>
        <v/>
      </c>
      <c r="BB41" s="181" t="str">
        <f>IF(BB40="","",VLOOKUP(BB40,'（従来型）シフト記号表'!$C$5:$W$46,21,FALSE))</f>
        <v/>
      </c>
      <c r="BC41" s="179" t="str">
        <f>IF(BC40="","",VLOOKUP(BC40,'（従来型）シフト記号表'!$C$5:$W$46,21,FALSE))</f>
        <v/>
      </c>
      <c r="BD41" s="180" t="str">
        <f>IF(BD40="","",VLOOKUP(BD40,'（従来型）シフト記号表'!$C$5:$W$46,21,FALSE))</f>
        <v/>
      </c>
      <c r="BE41" s="180" t="str">
        <f>IF(BE40="","",VLOOKUP(BE40,'（従来型）シフト記号表'!$C$5:$W$46,21,FALSE))</f>
        <v/>
      </c>
      <c r="BF41" s="252">
        <f>IF($BI$3="計画",SUM(AA41:BB41),IF($BI$3="実績",SUM(AA41:BE41),""))</f>
        <v>0</v>
      </c>
      <c r="BG41" s="253"/>
      <c r="BH41" s="254">
        <f>IF($BI$3="計画",BF41/4,IF($BI$3="実績",(BF41/($BI$7/7)),""))</f>
        <v>0</v>
      </c>
      <c r="BI41" s="255"/>
      <c r="BJ41" s="240"/>
      <c r="BK41" s="241"/>
      <c r="BL41" s="241"/>
      <c r="BM41" s="241"/>
      <c r="BN41" s="242"/>
    </row>
    <row r="42" spans="2:66" ht="20.25" customHeight="1" x14ac:dyDescent="0.4">
      <c r="B42" s="59"/>
      <c r="C42" s="411"/>
      <c r="D42" s="416"/>
      <c r="E42" s="414"/>
      <c r="F42" s="415"/>
      <c r="G42" s="256"/>
      <c r="H42" s="257"/>
      <c r="I42" s="265">
        <f>G41</f>
        <v>0</v>
      </c>
      <c r="J42" s="257"/>
      <c r="K42" s="265">
        <f>M41</f>
        <v>0</v>
      </c>
      <c r="L42" s="257"/>
      <c r="M42" s="258"/>
      <c r="N42" s="259"/>
      <c r="O42" s="260"/>
      <c r="P42" s="261"/>
      <c r="Q42" s="261"/>
      <c r="R42" s="262"/>
      <c r="S42" s="278"/>
      <c r="T42" s="244"/>
      <c r="U42" s="279"/>
      <c r="V42" s="29" t="s">
        <v>129</v>
      </c>
      <c r="W42" s="33"/>
      <c r="X42" s="33"/>
      <c r="Y42" s="21"/>
      <c r="Z42" s="64"/>
      <c r="AA42" s="183" t="str">
        <f>IF(AA40="","",VLOOKUP(AA40,'（従来型）シフト記号表'!$C$5:$Y$46,23,FALSE))</f>
        <v/>
      </c>
      <c r="AB42" s="184" t="str">
        <f>IF(AB40="","",VLOOKUP(AB40,'（従来型）シフト記号表'!$C$5:$Y$46,23,FALSE))</f>
        <v/>
      </c>
      <c r="AC42" s="184" t="str">
        <f>IF(AC40="","",VLOOKUP(AC40,'（従来型）シフト記号表'!$C$5:$Y$46,23,FALSE))</f>
        <v/>
      </c>
      <c r="AD42" s="184" t="str">
        <f>IF(AD40="","",VLOOKUP(AD40,'（従来型）シフト記号表'!$C$5:$Y$46,23,FALSE))</f>
        <v/>
      </c>
      <c r="AE42" s="184" t="str">
        <f>IF(AE40="","",VLOOKUP(AE40,'（従来型）シフト記号表'!$C$5:$Y$46,23,FALSE))</f>
        <v/>
      </c>
      <c r="AF42" s="184" t="str">
        <f>IF(AF40="","",VLOOKUP(AF40,'（従来型）シフト記号表'!$C$5:$Y$46,23,FALSE))</f>
        <v/>
      </c>
      <c r="AG42" s="185" t="str">
        <f>IF(AG40="","",VLOOKUP(AG40,'（従来型）シフト記号表'!$C$5:$Y$46,23,FALSE))</f>
        <v/>
      </c>
      <c r="AH42" s="183" t="str">
        <f>IF(AH40="","",VLOOKUP(AH40,'（従来型）シフト記号表'!$C$5:$Y$46,23,FALSE))</f>
        <v/>
      </c>
      <c r="AI42" s="184" t="str">
        <f>IF(AI40="","",VLOOKUP(AI40,'（従来型）シフト記号表'!$C$5:$Y$46,23,FALSE))</f>
        <v/>
      </c>
      <c r="AJ42" s="184" t="str">
        <f>IF(AJ40="","",VLOOKUP(AJ40,'（従来型）シフト記号表'!$C$5:$Y$46,23,FALSE))</f>
        <v/>
      </c>
      <c r="AK42" s="184" t="str">
        <f>IF(AK40="","",VLOOKUP(AK40,'（従来型）シフト記号表'!$C$5:$Y$46,23,FALSE))</f>
        <v/>
      </c>
      <c r="AL42" s="184" t="str">
        <f>IF(AL40="","",VLOOKUP(AL40,'（従来型）シフト記号表'!$C$5:$Y$46,23,FALSE))</f>
        <v/>
      </c>
      <c r="AM42" s="184" t="str">
        <f>IF(AM40="","",VLOOKUP(AM40,'（従来型）シフト記号表'!$C$5:$Y$46,23,FALSE))</f>
        <v/>
      </c>
      <c r="AN42" s="185" t="str">
        <f>IF(AN40="","",VLOOKUP(AN40,'（従来型）シフト記号表'!$C$5:$Y$46,23,FALSE))</f>
        <v/>
      </c>
      <c r="AO42" s="183" t="str">
        <f>IF(AO40="","",VLOOKUP(AO40,'（従来型）シフト記号表'!$C$5:$Y$46,23,FALSE))</f>
        <v/>
      </c>
      <c r="AP42" s="184" t="str">
        <f>IF(AP40="","",VLOOKUP(AP40,'（従来型）シフト記号表'!$C$5:$Y$46,23,FALSE))</f>
        <v/>
      </c>
      <c r="AQ42" s="184" t="str">
        <f>IF(AQ40="","",VLOOKUP(AQ40,'（従来型）シフト記号表'!$C$5:$Y$46,23,FALSE))</f>
        <v/>
      </c>
      <c r="AR42" s="184" t="str">
        <f>IF(AR40="","",VLOOKUP(AR40,'（従来型）シフト記号表'!$C$5:$Y$46,23,FALSE))</f>
        <v/>
      </c>
      <c r="AS42" s="184" t="str">
        <f>IF(AS40="","",VLOOKUP(AS40,'（従来型）シフト記号表'!$C$5:$Y$46,23,FALSE))</f>
        <v/>
      </c>
      <c r="AT42" s="184" t="str">
        <f>IF(AT40="","",VLOOKUP(AT40,'（従来型）シフト記号表'!$C$5:$Y$46,23,FALSE))</f>
        <v/>
      </c>
      <c r="AU42" s="185" t="str">
        <f>IF(AU40="","",VLOOKUP(AU40,'（従来型）シフト記号表'!$C$5:$Y$46,23,FALSE))</f>
        <v/>
      </c>
      <c r="AV42" s="183" t="str">
        <f>IF(AV40="","",VLOOKUP(AV40,'（従来型）シフト記号表'!$C$5:$Y$46,23,FALSE))</f>
        <v/>
      </c>
      <c r="AW42" s="184" t="str">
        <f>IF(AW40="","",VLOOKUP(AW40,'（従来型）シフト記号表'!$C$5:$Y$46,23,FALSE))</f>
        <v/>
      </c>
      <c r="AX42" s="184" t="str">
        <f>IF(AX40="","",VLOOKUP(AX40,'（従来型）シフト記号表'!$C$5:$Y$46,23,FALSE))</f>
        <v/>
      </c>
      <c r="AY42" s="184" t="str">
        <f>IF(AY40="","",VLOOKUP(AY40,'（従来型）シフト記号表'!$C$5:$Y$46,23,FALSE))</f>
        <v/>
      </c>
      <c r="AZ42" s="184" t="str">
        <f>IF(AZ40="","",VLOOKUP(AZ40,'（従来型）シフト記号表'!$C$5:$Y$46,23,FALSE))</f>
        <v/>
      </c>
      <c r="BA42" s="184" t="str">
        <f>IF(BA40="","",VLOOKUP(BA40,'（従来型）シフト記号表'!$C$5:$Y$46,23,FALSE))</f>
        <v/>
      </c>
      <c r="BB42" s="185" t="str">
        <f>IF(BB40="","",VLOOKUP(BB40,'（従来型）シフト記号表'!$C$5:$Y$46,23,FALSE))</f>
        <v/>
      </c>
      <c r="BC42" s="183" t="str">
        <f>IF(BC40="","",VLOOKUP(BC40,'（従来型）シフト記号表'!$C$5:$Y$46,23,FALSE))</f>
        <v/>
      </c>
      <c r="BD42" s="184" t="str">
        <f>IF(BD40="","",VLOOKUP(BD40,'（従来型）シフト記号表'!$C$5:$Y$46,23,FALSE))</f>
        <v/>
      </c>
      <c r="BE42" s="184" t="str">
        <f>IF(BE40="","",VLOOKUP(BE40,'（従来型）シフト記号表'!$C$5:$Y$46,23,FALSE))</f>
        <v/>
      </c>
      <c r="BF42" s="263">
        <f>IF($BI$3="計画",SUM(AA42:BB42),IF($BI$3="実績",SUM(AA42:BE42),""))</f>
        <v>0</v>
      </c>
      <c r="BG42" s="264"/>
      <c r="BH42" s="284">
        <f>IF($BI$3="計画",BF42/4,IF($BI$3="実績",(BF42/($BI$7/7)),""))</f>
        <v>0</v>
      </c>
      <c r="BI42" s="285"/>
      <c r="BJ42" s="243"/>
      <c r="BK42" s="244"/>
      <c r="BL42" s="244"/>
      <c r="BM42" s="244"/>
      <c r="BN42" s="245"/>
    </row>
    <row r="43" spans="2:66" ht="20.25" customHeight="1" x14ac:dyDescent="0.4">
      <c r="B43" s="60"/>
      <c r="C43" s="410"/>
      <c r="D43" s="413"/>
      <c r="E43" s="414"/>
      <c r="F43" s="415"/>
      <c r="G43" s="246"/>
      <c r="H43" s="247"/>
      <c r="I43" s="205"/>
      <c r="J43" s="206"/>
      <c r="K43" s="205"/>
      <c r="L43" s="206"/>
      <c r="M43" s="272"/>
      <c r="N43" s="273"/>
      <c r="O43" s="250"/>
      <c r="P43" s="251"/>
      <c r="Q43" s="251"/>
      <c r="R43" s="247"/>
      <c r="S43" s="274"/>
      <c r="T43" s="238"/>
      <c r="U43" s="275"/>
      <c r="V43" s="25" t="s">
        <v>18</v>
      </c>
      <c r="W43" s="31"/>
      <c r="X43" s="31"/>
      <c r="Y43" s="19"/>
      <c r="Z43" s="65"/>
      <c r="AA43" s="209"/>
      <c r="AB43" s="213"/>
      <c r="AC43" s="213"/>
      <c r="AD43" s="213"/>
      <c r="AE43" s="213"/>
      <c r="AF43" s="213"/>
      <c r="AG43" s="211"/>
      <c r="AH43" s="209"/>
      <c r="AI43" s="213"/>
      <c r="AJ43" s="213"/>
      <c r="AK43" s="213"/>
      <c r="AL43" s="213"/>
      <c r="AM43" s="213"/>
      <c r="AN43" s="211"/>
      <c r="AO43" s="209"/>
      <c r="AP43" s="213"/>
      <c r="AQ43" s="213"/>
      <c r="AR43" s="213"/>
      <c r="AS43" s="213"/>
      <c r="AT43" s="213"/>
      <c r="AU43" s="211"/>
      <c r="AV43" s="209"/>
      <c r="AW43" s="213"/>
      <c r="AX43" s="213"/>
      <c r="AY43" s="213"/>
      <c r="AZ43" s="213"/>
      <c r="BA43" s="213"/>
      <c r="BB43" s="211"/>
      <c r="BC43" s="209"/>
      <c r="BD43" s="213"/>
      <c r="BE43" s="214"/>
      <c r="BF43" s="280"/>
      <c r="BG43" s="281"/>
      <c r="BH43" s="282"/>
      <c r="BI43" s="283"/>
      <c r="BJ43" s="237"/>
      <c r="BK43" s="238"/>
      <c r="BL43" s="238"/>
      <c r="BM43" s="238"/>
      <c r="BN43" s="239"/>
    </row>
    <row r="44" spans="2:66" ht="20.25" customHeight="1" x14ac:dyDescent="0.4">
      <c r="B44" s="58">
        <f>B41+1</f>
        <v>9</v>
      </c>
      <c r="C44" s="411"/>
      <c r="D44" s="416"/>
      <c r="E44" s="414"/>
      <c r="F44" s="415"/>
      <c r="G44" s="246"/>
      <c r="H44" s="247"/>
      <c r="I44" s="205"/>
      <c r="J44" s="206"/>
      <c r="K44" s="205"/>
      <c r="L44" s="206"/>
      <c r="M44" s="248"/>
      <c r="N44" s="249"/>
      <c r="O44" s="250"/>
      <c r="P44" s="251"/>
      <c r="Q44" s="251"/>
      <c r="R44" s="247"/>
      <c r="S44" s="276"/>
      <c r="T44" s="241"/>
      <c r="U44" s="277"/>
      <c r="V44" s="27" t="s">
        <v>84</v>
      </c>
      <c r="W44" s="28"/>
      <c r="X44" s="28"/>
      <c r="Y44" s="23"/>
      <c r="Z44" s="63"/>
      <c r="AA44" s="179" t="str">
        <f>IF(AA43="","",VLOOKUP(AA43,'（従来型）シフト記号表'!$C$5:$W$46,21,FALSE))</f>
        <v/>
      </c>
      <c r="AB44" s="180" t="str">
        <f>IF(AB43="","",VLOOKUP(AB43,'（従来型）シフト記号表'!$C$5:$W$46,21,FALSE))</f>
        <v/>
      </c>
      <c r="AC44" s="180" t="str">
        <f>IF(AC43="","",VLOOKUP(AC43,'（従来型）シフト記号表'!$C$5:$W$46,21,FALSE))</f>
        <v/>
      </c>
      <c r="AD44" s="180" t="str">
        <f>IF(AD43="","",VLOOKUP(AD43,'（従来型）シフト記号表'!$C$5:$W$46,21,FALSE))</f>
        <v/>
      </c>
      <c r="AE44" s="180" t="str">
        <f>IF(AE43="","",VLOOKUP(AE43,'（従来型）シフト記号表'!$C$5:$W$46,21,FALSE))</f>
        <v/>
      </c>
      <c r="AF44" s="180" t="str">
        <f>IF(AF43="","",VLOOKUP(AF43,'（従来型）シフト記号表'!$C$5:$W$46,21,FALSE))</f>
        <v/>
      </c>
      <c r="AG44" s="181" t="str">
        <f>IF(AG43="","",VLOOKUP(AG43,'（従来型）シフト記号表'!$C$5:$W$46,21,FALSE))</f>
        <v/>
      </c>
      <c r="AH44" s="179" t="str">
        <f>IF(AH43="","",VLOOKUP(AH43,'（従来型）シフト記号表'!$C$5:$W$46,21,FALSE))</f>
        <v/>
      </c>
      <c r="AI44" s="180" t="str">
        <f>IF(AI43="","",VLOOKUP(AI43,'（従来型）シフト記号表'!$C$5:$W$46,21,FALSE))</f>
        <v/>
      </c>
      <c r="AJ44" s="180" t="str">
        <f>IF(AJ43="","",VLOOKUP(AJ43,'（従来型）シフト記号表'!$C$5:$W$46,21,FALSE))</f>
        <v/>
      </c>
      <c r="AK44" s="180" t="str">
        <f>IF(AK43="","",VLOOKUP(AK43,'（従来型）シフト記号表'!$C$5:$W$46,21,FALSE))</f>
        <v/>
      </c>
      <c r="AL44" s="180" t="str">
        <f>IF(AL43="","",VLOOKUP(AL43,'（従来型）シフト記号表'!$C$5:$W$46,21,FALSE))</f>
        <v/>
      </c>
      <c r="AM44" s="180" t="str">
        <f>IF(AM43="","",VLOOKUP(AM43,'（従来型）シフト記号表'!$C$5:$W$46,21,FALSE))</f>
        <v/>
      </c>
      <c r="AN44" s="181" t="str">
        <f>IF(AN43="","",VLOOKUP(AN43,'（従来型）シフト記号表'!$C$5:$W$46,21,FALSE))</f>
        <v/>
      </c>
      <c r="AO44" s="179" t="str">
        <f>IF(AO43="","",VLOOKUP(AO43,'（従来型）シフト記号表'!$C$5:$W$46,21,FALSE))</f>
        <v/>
      </c>
      <c r="AP44" s="180" t="str">
        <f>IF(AP43="","",VLOOKUP(AP43,'（従来型）シフト記号表'!$C$5:$W$46,21,FALSE))</f>
        <v/>
      </c>
      <c r="AQ44" s="180" t="str">
        <f>IF(AQ43="","",VLOOKUP(AQ43,'（従来型）シフト記号表'!$C$5:$W$46,21,FALSE))</f>
        <v/>
      </c>
      <c r="AR44" s="180" t="str">
        <f>IF(AR43="","",VLOOKUP(AR43,'（従来型）シフト記号表'!$C$5:$W$46,21,FALSE))</f>
        <v/>
      </c>
      <c r="AS44" s="180" t="str">
        <f>IF(AS43="","",VLOOKUP(AS43,'（従来型）シフト記号表'!$C$5:$W$46,21,FALSE))</f>
        <v/>
      </c>
      <c r="AT44" s="180" t="str">
        <f>IF(AT43="","",VLOOKUP(AT43,'（従来型）シフト記号表'!$C$5:$W$46,21,FALSE))</f>
        <v/>
      </c>
      <c r="AU44" s="181" t="str">
        <f>IF(AU43="","",VLOOKUP(AU43,'（従来型）シフト記号表'!$C$5:$W$46,21,FALSE))</f>
        <v/>
      </c>
      <c r="AV44" s="179" t="str">
        <f>IF(AV43="","",VLOOKUP(AV43,'（従来型）シフト記号表'!$C$5:$W$46,21,FALSE))</f>
        <v/>
      </c>
      <c r="AW44" s="180" t="str">
        <f>IF(AW43="","",VLOOKUP(AW43,'（従来型）シフト記号表'!$C$5:$W$46,21,FALSE))</f>
        <v/>
      </c>
      <c r="AX44" s="180" t="str">
        <f>IF(AX43="","",VLOOKUP(AX43,'（従来型）シフト記号表'!$C$5:$W$46,21,FALSE))</f>
        <v/>
      </c>
      <c r="AY44" s="180" t="str">
        <f>IF(AY43="","",VLOOKUP(AY43,'（従来型）シフト記号表'!$C$5:$W$46,21,FALSE))</f>
        <v/>
      </c>
      <c r="AZ44" s="180" t="str">
        <f>IF(AZ43="","",VLOOKUP(AZ43,'（従来型）シフト記号表'!$C$5:$W$46,21,FALSE))</f>
        <v/>
      </c>
      <c r="BA44" s="180" t="str">
        <f>IF(BA43="","",VLOOKUP(BA43,'（従来型）シフト記号表'!$C$5:$W$46,21,FALSE))</f>
        <v/>
      </c>
      <c r="BB44" s="181" t="str">
        <f>IF(BB43="","",VLOOKUP(BB43,'（従来型）シフト記号表'!$C$5:$W$46,21,FALSE))</f>
        <v/>
      </c>
      <c r="BC44" s="179" t="str">
        <f>IF(BC43="","",VLOOKUP(BC43,'（従来型）シフト記号表'!$C$5:$W$46,21,FALSE))</f>
        <v/>
      </c>
      <c r="BD44" s="180" t="str">
        <f>IF(BD43="","",VLOOKUP(BD43,'（従来型）シフト記号表'!$C$5:$W$46,21,FALSE))</f>
        <v/>
      </c>
      <c r="BE44" s="180" t="str">
        <f>IF(BE43="","",VLOOKUP(BE43,'（従来型）シフト記号表'!$C$5:$W$46,21,FALSE))</f>
        <v/>
      </c>
      <c r="BF44" s="252">
        <f>IF($BI$3="計画",SUM(AA44:BB44),IF($BI$3="実績",SUM(AA44:BE44),""))</f>
        <v>0</v>
      </c>
      <c r="BG44" s="253"/>
      <c r="BH44" s="254">
        <f>IF($BI$3="計画",BF44/4,IF($BI$3="実績",(BF44/($BI$7/7)),""))</f>
        <v>0</v>
      </c>
      <c r="BI44" s="255"/>
      <c r="BJ44" s="240"/>
      <c r="BK44" s="241"/>
      <c r="BL44" s="241"/>
      <c r="BM44" s="241"/>
      <c r="BN44" s="242"/>
    </row>
    <row r="45" spans="2:66" ht="20.25" customHeight="1" x14ac:dyDescent="0.4">
      <c r="B45" s="59"/>
      <c r="C45" s="411"/>
      <c r="D45" s="416"/>
      <c r="E45" s="414"/>
      <c r="F45" s="415"/>
      <c r="G45" s="256"/>
      <c r="H45" s="257"/>
      <c r="I45" s="265">
        <f>G44</f>
        <v>0</v>
      </c>
      <c r="J45" s="257"/>
      <c r="K45" s="265">
        <f>M44</f>
        <v>0</v>
      </c>
      <c r="L45" s="257"/>
      <c r="M45" s="258"/>
      <c r="N45" s="259"/>
      <c r="O45" s="260"/>
      <c r="P45" s="261"/>
      <c r="Q45" s="261"/>
      <c r="R45" s="262"/>
      <c r="S45" s="278"/>
      <c r="T45" s="244"/>
      <c r="U45" s="279"/>
      <c r="V45" s="29" t="s">
        <v>129</v>
      </c>
      <c r="W45" s="30"/>
      <c r="X45" s="30"/>
      <c r="Y45" s="22"/>
      <c r="Z45" s="67"/>
      <c r="AA45" s="183" t="str">
        <f>IF(AA43="","",VLOOKUP(AA43,'（従来型）シフト記号表'!$C$5:$Y$46,23,FALSE))</f>
        <v/>
      </c>
      <c r="AB45" s="184" t="str">
        <f>IF(AB43="","",VLOOKUP(AB43,'（従来型）シフト記号表'!$C$5:$Y$46,23,FALSE))</f>
        <v/>
      </c>
      <c r="AC45" s="184" t="str">
        <f>IF(AC43="","",VLOOKUP(AC43,'（従来型）シフト記号表'!$C$5:$Y$46,23,FALSE))</f>
        <v/>
      </c>
      <c r="AD45" s="184" t="str">
        <f>IF(AD43="","",VLOOKUP(AD43,'（従来型）シフト記号表'!$C$5:$Y$46,23,FALSE))</f>
        <v/>
      </c>
      <c r="AE45" s="184" t="str">
        <f>IF(AE43="","",VLOOKUP(AE43,'（従来型）シフト記号表'!$C$5:$Y$46,23,FALSE))</f>
        <v/>
      </c>
      <c r="AF45" s="184" t="str">
        <f>IF(AF43="","",VLOOKUP(AF43,'（従来型）シフト記号表'!$C$5:$Y$46,23,FALSE))</f>
        <v/>
      </c>
      <c r="AG45" s="185" t="str">
        <f>IF(AG43="","",VLOOKUP(AG43,'（従来型）シフト記号表'!$C$5:$Y$46,23,FALSE))</f>
        <v/>
      </c>
      <c r="AH45" s="183" t="str">
        <f>IF(AH43="","",VLOOKUP(AH43,'（従来型）シフト記号表'!$C$5:$Y$46,23,FALSE))</f>
        <v/>
      </c>
      <c r="AI45" s="184" t="str">
        <f>IF(AI43="","",VLOOKUP(AI43,'（従来型）シフト記号表'!$C$5:$Y$46,23,FALSE))</f>
        <v/>
      </c>
      <c r="AJ45" s="184" t="str">
        <f>IF(AJ43="","",VLOOKUP(AJ43,'（従来型）シフト記号表'!$C$5:$Y$46,23,FALSE))</f>
        <v/>
      </c>
      <c r="AK45" s="184" t="str">
        <f>IF(AK43="","",VLOOKUP(AK43,'（従来型）シフト記号表'!$C$5:$Y$46,23,FALSE))</f>
        <v/>
      </c>
      <c r="AL45" s="184" t="str">
        <f>IF(AL43="","",VLOOKUP(AL43,'（従来型）シフト記号表'!$C$5:$Y$46,23,FALSE))</f>
        <v/>
      </c>
      <c r="AM45" s="184" t="str">
        <f>IF(AM43="","",VLOOKUP(AM43,'（従来型）シフト記号表'!$C$5:$Y$46,23,FALSE))</f>
        <v/>
      </c>
      <c r="AN45" s="185" t="str">
        <f>IF(AN43="","",VLOOKUP(AN43,'（従来型）シフト記号表'!$C$5:$Y$46,23,FALSE))</f>
        <v/>
      </c>
      <c r="AO45" s="183" t="str">
        <f>IF(AO43="","",VLOOKUP(AO43,'（従来型）シフト記号表'!$C$5:$Y$46,23,FALSE))</f>
        <v/>
      </c>
      <c r="AP45" s="184" t="str">
        <f>IF(AP43="","",VLOOKUP(AP43,'（従来型）シフト記号表'!$C$5:$Y$46,23,FALSE))</f>
        <v/>
      </c>
      <c r="AQ45" s="184" t="str">
        <f>IF(AQ43="","",VLOOKUP(AQ43,'（従来型）シフト記号表'!$C$5:$Y$46,23,FALSE))</f>
        <v/>
      </c>
      <c r="AR45" s="184" t="str">
        <f>IF(AR43="","",VLOOKUP(AR43,'（従来型）シフト記号表'!$C$5:$Y$46,23,FALSE))</f>
        <v/>
      </c>
      <c r="AS45" s="184" t="str">
        <f>IF(AS43="","",VLOOKUP(AS43,'（従来型）シフト記号表'!$C$5:$Y$46,23,FALSE))</f>
        <v/>
      </c>
      <c r="AT45" s="184" t="str">
        <f>IF(AT43="","",VLOOKUP(AT43,'（従来型）シフト記号表'!$C$5:$Y$46,23,FALSE))</f>
        <v/>
      </c>
      <c r="AU45" s="185" t="str">
        <f>IF(AU43="","",VLOOKUP(AU43,'（従来型）シフト記号表'!$C$5:$Y$46,23,FALSE))</f>
        <v/>
      </c>
      <c r="AV45" s="183" t="str">
        <f>IF(AV43="","",VLOOKUP(AV43,'（従来型）シフト記号表'!$C$5:$Y$46,23,FALSE))</f>
        <v/>
      </c>
      <c r="AW45" s="184" t="str">
        <f>IF(AW43="","",VLOOKUP(AW43,'（従来型）シフト記号表'!$C$5:$Y$46,23,FALSE))</f>
        <v/>
      </c>
      <c r="AX45" s="184" t="str">
        <f>IF(AX43="","",VLOOKUP(AX43,'（従来型）シフト記号表'!$C$5:$Y$46,23,FALSE))</f>
        <v/>
      </c>
      <c r="AY45" s="184" t="str">
        <f>IF(AY43="","",VLOOKUP(AY43,'（従来型）シフト記号表'!$C$5:$Y$46,23,FALSE))</f>
        <v/>
      </c>
      <c r="AZ45" s="184" t="str">
        <f>IF(AZ43="","",VLOOKUP(AZ43,'（従来型）シフト記号表'!$C$5:$Y$46,23,FALSE))</f>
        <v/>
      </c>
      <c r="BA45" s="184" t="str">
        <f>IF(BA43="","",VLOOKUP(BA43,'（従来型）シフト記号表'!$C$5:$Y$46,23,FALSE))</f>
        <v/>
      </c>
      <c r="BB45" s="185" t="str">
        <f>IF(BB43="","",VLOOKUP(BB43,'（従来型）シフト記号表'!$C$5:$Y$46,23,FALSE))</f>
        <v/>
      </c>
      <c r="BC45" s="183" t="str">
        <f>IF(BC43="","",VLOOKUP(BC43,'（従来型）シフト記号表'!$C$5:$Y$46,23,FALSE))</f>
        <v/>
      </c>
      <c r="BD45" s="184" t="str">
        <f>IF(BD43="","",VLOOKUP(BD43,'（従来型）シフト記号表'!$C$5:$Y$46,23,FALSE))</f>
        <v/>
      </c>
      <c r="BE45" s="184" t="str">
        <f>IF(BE43="","",VLOOKUP(BE43,'（従来型）シフト記号表'!$C$5:$Y$46,23,FALSE))</f>
        <v/>
      </c>
      <c r="BF45" s="263">
        <f>IF($BI$3="計画",SUM(AA45:BB45),IF($BI$3="実績",SUM(AA45:BE45),""))</f>
        <v>0</v>
      </c>
      <c r="BG45" s="264"/>
      <c r="BH45" s="284">
        <f>IF($BI$3="計画",BF45/4,IF($BI$3="実績",(BF45/($BI$7/7)),""))</f>
        <v>0</v>
      </c>
      <c r="BI45" s="285"/>
      <c r="BJ45" s="243"/>
      <c r="BK45" s="244"/>
      <c r="BL45" s="244"/>
      <c r="BM45" s="244"/>
      <c r="BN45" s="245"/>
    </row>
    <row r="46" spans="2:66" ht="20.25" customHeight="1" x14ac:dyDescent="0.4">
      <c r="B46" s="60"/>
      <c r="C46" s="410"/>
      <c r="D46" s="413"/>
      <c r="E46" s="414"/>
      <c r="F46" s="415"/>
      <c r="G46" s="246"/>
      <c r="H46" s="247"/>
      <c r="I46" s="205"/>
      <c r="J46" s="206"/>
      <c r="K46" s="205"/>
      <c r="L46" s="206"/>
      <c r="M46" s="272"/>
      <c r="N46" s="273"/>
      <c r="O46" s="250"/>
      <c r="P46" s="251"/>
      <c r="Q46" s="251"/>
      <c r="R46" s="247"/>
      <c r="S46" s="274"/>
      <c r="T46" s="238"/>
      <c r="U46" s="275"/>
      <c r="V46" s="25" t="s">
        <v>18</v>
      </c>
      <c r="W46" s="32"/>
      <c r="X46" s="32"/>
      <c r="Y46" s="20"/>
      <c r="Z46" s="68"/>
      <c r="AA46" s="209"/>
      <c r="AB46" s="213"/>
      <c r="AC46" s="213"/>
      <c r="AD46" s="213"/>
      <c r="AE46" s="213"/>
      <c r="AF46" s="213"/>
      <c r="AG46" s="211"/>
      <c r="AH46" s="209"/>
      <c r="AI46" s="213"/>
      <c r="AJ46" s="213"/>
      <c r="AK46" s="213"/>
      <c r="AL46" s="213"/>
      <c r="AM46" s="213"/>
      <c r="AN46" s="211"/>
      <c r="AO46" s="209"/>
      <c r="AP46" s="213"/>
      <c r="AQ46" s="213"/>
      <c r="AR46" s="213"/>
      <c r="AS46" s="213"/>
      <c r="AT46" s="213"/>
      <c r="AU46" s="211"/>
      <c r="AV46" s="209"/>
      <c r="AW46" s="213"/>
      <c r="AX46" s="213"/>
      <c r="AY46" s="213"/>
      <c r="AZ46" s="213"/>
      <c r="BA46" s="213"/>
      <c r="BB46" s="211"/>
      <c r="BC46" s="209"/>
      <c r="BD46" s="213"/>
      <c r="BE46" s="214"/>
      <c r="BF46" s="280"/>
      <c r="BG46" s="281"/>
      <c r="BH46" s="282"/>
      <c r="BI46" s="283"/>
      <c r="BJ46" s="237"/>
      <c r="BK46" s="238"/>
      <c r="BL46" s="238"/>
      <c r="BM46" s="238"/>
      <c r="BN46" s="239"/>
    </row>
    <row r="47" spans="2:66" ht="20.25" customHeight="1" x14ac:dyDescent="0.4">
      <c r="B47" s="58">
        <f>B44+1</f>
        <v>10</v>
      </c>
      <c r="C47" s="411"/>
      <c r="D47" s="416"/>
      <c r="E47" s="414"/>
      <c r="F47" s="415"/>
      <c r="G47" s="246"/>
      <c r="H47" s="247"/>
      <c r="I47" s="205"/>
      <c r="J47" s="206"/>
      <c r="K47" s="205"/>
      <c r="L47" s="206"/>
      <c r="M47" s="248"/>
      <c r="N47" s="249"/>
      <c r="O47" s="250"/>
      <c r="P47" s="251"/>
      <c r="Q47" s="251"/>
      <c r="R47" s="247"/>
      <c r="S47" s="276"/>
      <c r="T47" s="241"/>
      <c r="U47" s="277"/>
      <c r="V47" s="27" t="s">
        <v>84</v>
      </c>
      <c r="W47" s="28"/>
      <c r="X47" s="28"/>
      <c r="Y47" s="23"/>
      <c r="Z47" s="63"/>
      <c r="AA47" s="179" t="str">
        <f>IF(AA46="","",VLOOKUP(AA46,'（従来型）シフト記号表'!$C$5:$W$46,21,FALSE))</f>
        <v/>
      </c>
      <c r="AB47" s="180" t="str">
        <f>IF(AB46="","",VLOOKUP(AB46,'（従来型）シフト記号表'!$C$5:$W$46,21,FALSE))</f>
        <v/>
      </c>
      <c r="AC47" s="180" t="str">
        <f>IF(AC46="","",VLOOKUP(AC46,'（従来型）シフト記号表'!$C$5:$W$46,21,FALSE))</f>
        <v/>
      </c>
      <c r="AD47" s="180" t="str">
        <f>IF(AD46="","",VLOOKUP(AD46,'（従来型）シフト記号表'!$C$5:$W$46,21,FALSE))</f>
        <v/>
      </c>
      <c r="AE47" s="180" t="str">
        <f>IF(AE46="","",VLOOKUP(AE46,'（従来型）シフト記号表'!$C$5:$W$46,21,FALSE))</f>
        <v/>
      </c>
      <c r="AF47" s="180" t="str">
        <f>IF(AF46="","",VLOOKUP(AF46,'（従来型）シフト記号表'!$C$5:$W$46,21,FALSE))</f>
        <v/>
      </c>
      <c r="AG47" s="181" t="str">
        <f>IF(AG46="","",VLOOKUP(AG46,'（従来型）シフト記号表'!$C$5:$W$46,21,FALSE))</f>
        <v/>
      </c>
      <c r="AH47" s="179" t="str">
        <f>IF(AH46="","",VLOOKUP(AH46,'（従来型）シフト記号表'!$C$5:$W$46,21,FALSE))</f>
        <v/>
      </c>
      <c r="AI47" s="180" t="str">
        <f>IF(AI46="","",VLOOKUP(AI46,'（従来型）シフト記号表'!$C$5:$W$46,21,FALSE))</f>
        <v/>
      </c>
      <c r="AJ47" s="180" t="str">
        <f>IF(AJ46="","",VLOOKUP(AJ46,'（従来型）シフト記号表'!$C$5:$W$46,21,FALSE))</f>
        <v/>
      </c>
      <c r="AK47" s="180" t="str">
        <f>IF(AK46="","",VLOOKUP(AK46,'（従来型）シフト記号表'!$C$5:$W$46,21,FALSE))</f>
        <v/>
      </c>
      <c r="AL47" s="180" t="str">
        <f>IF(AL46="","",VLOOKUP(AL46,'（従来型）シフト記号表'!$C$5:$W$46,21,FALSE))</f>
        <v/>
      </c>
      <c r="AM47" s="180" t="str">
        <f>IF(AM46="","",VLOOKUP(AM46,'（従来型）シフト記号表'!$C$5:$W$46,21,FALSE))</f>
        <v/>
      </c>
      <c r="AN47" s="181" t="str">
        <f>IF(AN46="","",VLOOKUP(AN46,'（従来型）シフト記号表'!$C$5:$W$46,21,FALSE))</f>
        <v/>
      </c>
      <c r="AO47" s="179" t="str">
        <f>IF(AO46="","",VLOOKUP(AO46,'（従来型）シフト記号表'!$C$5:$W$46,21,FALSE))</f>
        <v/>
      </c>
      <c r="AP47" s="180" t="str">
        <f>IF(AP46="","",VLOOKUP(AP46,'（従来型）シフト記号表'!$C$5:$W$46,21,FALSE))</f>
        <v/>
      </c>
      <c r="AQ47" s="180" t="str">
        <f>IF(AQ46="","",VLOOKUP(AQ46,'（従来型）シフト記号表'!$C$5:$W$46,21,FALSE))</f>
        <v/>
      </c>
      <c r="AR47" s="180" t="str">
        <f>IF(AR46="","",VLOOKUP(AR46,'（従来型）シフト記号表'!$C$5:$W$46,21,FALSE))</f>
        <v/>
      </c>
      <c r="AS47" s="180" t="str">
        <f>IF(AS46="","",VLOOKUP(AS46,'（従来型）シフト記号表'!$C$5:$W$46,21,FALSE))</f>
        <v/>
      </c>
      <c r="AT47" s="180" t="str">
        <f>IF(AT46="","",VLOOKUP(AT46,'（従来型）シフト記号表'!$C$5:$W$46,21,FALSE))</f>
        <v/>
      </c>
      <c r="AU47" s="181" t="str">
        <f>IF(AU46="","",VLOOKUP(AU46,'（従来型）シフト記号表'!$C$5:$W$46,21,FALSE))</f>
        <v/>
      </c>
      <c r="AV47" s="179" t="str">
        <f>IF(AV46="","",VLOOKUP(AV46,'（従来型）シフト記号表'!$C$5:$W$46,21,FALSE))</f>
        <v/>
      </c>
      <c r="AW47" s="180" t="str">
        <f>IF(AW46="","",VLOOKUP(AW46,'（従来型）シフト記号表'!$C$5:$W$46,21,FALSE))</f>
        <v/>
      </c>
      <c r="AX47" s="180" t="str">
        <f>IF(AX46="","",VLOOKUP(AX46,'（従来型）シフト記号表'!$C$5:$W$46,21,FALSE))</f>
        <v/>
      </c>
      <c r="AY47" s="180" t="str">
        <f>IF(AY46="","",VLOOKUP(AY46,'（従来型）シフト記号表'!$C$5:$W$46,21,FALSE))</f>
        <v/>
      </c>
      <c r="AZ47" s="180" t="str">
        <f>IF(AZ46="","",VLOOKUP(AZ46,'（従来型）シフト記号表'!$C$5:$W$46,21,FALSE))</f>
        <v/>
      </c>
      <c r="BA47" s="180" t="str">
        <f>IF(BA46="","",VLOOKUP(BA46,'（従来型）シフト記号表'!$C$5:$W$46,21,FALSE))</f>
        <v/>
      </c>
      <c r="BB47" s="181" t="str">
        <f>IF(BB46="","",VLOOKUP(BB46,'（従来型）シフト記号表'!$C$5:$W$46,21,FALSE))</f>
        <v/>
      </c>
      <c r="BC47" s="179" t="str">
        <f>IF(BC46="","",VLOOKUP(BC46,'（従来型）シフト記号表'!$C$5:$W$46,21,FALSE))</f>
        <v/>
      </c>
      <c r="BD47" s="180" t="str">
        <f>IF(BD46="","",VLOOKUP(BD46,'（従来型）シフト記号表'!$C$5:$W$46,21,FALSE))</f>
        <v/>
      </c>
      <c r="BE47" s="180" t="str">
        <f>IF(BE46="","",VLOOKUP(BE46,'（従来型）シフト記号表'!$C$5:$W$46,21,FALSE))</f>
        <v/>
      </c>
      <c r="BF47" s="252">
        <f>IF($BI$3="計画",SUM(AA47:BB47),IF($BI$3="実績",SUM(AA47:BE47),""))</f>
        <v>0</v>
      </c>
      <c r="BG47" s="253"/>
      <c r="BH47" s="254">
        <f>IF($BI$3="計画",BF47/4,IF($BI$3="実績",(BF47/($BI$7/7)),""))</f>
        <v>0</v>
      </c>
      <c r="BI47" s="255"/>
      <c r="BJ47" s="240"/>
      <c r="BK47" s="241"/>
      <c r="BL47" s="241"/>
      <c r="BM47" s="241"/>
      <c r="BN47" s="242"/>
    </row>
    <row r="48" spans="2:66" ht="20.25" customHeight="1" x14ac:dyDescent="0.4">
      <c r="B48" s="59"/>
      <c r="C48" s="411"/>
      <c r="D48" s="416"/>
      <c r="E48" s="414"/>
      <c r="F48" s="415"/>
      <c r="G48" s="256"/>
      <c r="H48" s="257"/>
      <c r="I48" s="265">
        <f>G47</f>
        <v>0</v>
      </c>
      <c r="J48" s="257"/>
      <c r="K48" s="265">
        <f>M47</f>
        <v>0</v>
      </c>
      <c r="L48" s="257"/>
      <c r="M48" s="258"/>
      <c r="N48" s="259"/>
      <c r="O48" s="260"/>
      <c r="P48" s="261"/>
      <c r="Q48" s="261"/>
      <c r="R48" s="262"/>
      <c r="S48" s="278"/>
      <c r="T48" s="244"/>
      <c r="U48" s="279"/>
      <c r="V48" s="29" t="s">
        <v>129</v>
      </c>
      <c r="W48" s="52"/>
      <c r="X48" s="52"/>
      <c r="Y48" s="53"/>
      <c r="Z48" s="69"/>
      <c r="AA48" s="183" t="str">
        <f>IF(AA46="","",VLOOKUP(AA46,'（従来型）シフト記号表'!$C$5:$Y$46,23,FALSE))</f>
        <v/>
      </c>
      <c r="AB48" s="184" t="str">
        <f>IF(AB46="","",VLOOKUP(AB46,'（従来型）シフト記号表'!$C$5:$Y$46,23,FALSE))</f>
        <v/>
      </c>
      <c r="AC48" s="184" t="str">
        <f>IF(AC46="","",VLOOKUP(AC46,'（従来型）シフト記号表'!$C$5:$Y$46,23,FALSE))</f>
        <v/>
      </c>
      <c r="AD48" s="184" t="str">
        <f>IF(AD46="","",VLOOKUP(AD46,'（従来型）シフト記号表'!$C$5:$Y$46,23,FALSE))</f>
        <v/>
      </c>
      <c r="AE48" s="184" t="str">
        <f>IF(AE46="","",VLOOKUP(AE46,'（従来型）シフト記号表'!$C$5:$Y$46,23,FALSE))</f>
        <v/>
      </c>
      <c r="AF48" s="184" t="str">
        <f>IF(AF46="","",VLOOKUP(AF46,'（従来型）シフト記号表'!$C$5:$Y$46,23,FALSE))</f>
        <v/>
      </c>
      <c r="AG48" s="185" t="str">
        <f>IF(AG46="","",VLOOKUP(AG46,'（従来型）シフト記号表'!$C$5:$Y$46,23,FALSE))</f>
        <v/>
      </c>
      <c r="AH48" s="183" t="str">
        <f>IF(AH46="","",VLOOKUP(AH46,'（従来型）シフト記号表'!$C$5:$Y$46,23,FALSE))</f>
        <v/>
      </c>
      <c r="AI48" s="184" t="str">
        <f>IF(AI46="","",VLOOKUP(AI46,'（従来型）シフト記号表'!$C$5:$Y$46,23,FALSE))</f>
        <v/>
      </c>
      <c r="AJ48" s="184" t="str">
        <f>IF(AJ46="","",VLOOKUP(AJ46,'（従来型）シフト記号表'!$C$5:$Y$46,23,FALSE))</f>
        <v/>
      </c>
      <c r="AK48" s="184" t="str">
        <f>IF(AK46="","",VLOOKUP(AK46,'（従来型）シフト記号表'!$C$5:$Y$46,23,FALSE))</f>
        <v/>
      </c>
      <c r="AL48" s="184" t="str">
        <f>IF(AL46="","",VLOOKUP(AL46,'（従来型）シフト記号表'!$C$5:$Y$46,23,FALSE))</f>
        <v/>
      </c>
      <c r="AM48" s="184" t="str">
        <f>IF(AM46="","",VLOOKUP(AM46,'（従来型）シフト記号表'!$C$5:$Y$46,23,FALSE))</f>
        <v/>
      </c>
      <c r="AN48" s="185" t="str">
        <f>IF(AN46="","",VLOOKUP(AN46,'（従来型）シフト記号表'!$C$5:$Y$46,23,FALSE))</f>
        <v/>
      </c>
      <c r="AO48" s="183" t="str">
        <f>IF(AO46="","",VLOOKUP(AO46,'（従来型）シフト記号表'!$C$5:$Y$46,23,FALSE))</f>
        <v/>
      </c>
      <c r="AP48" s="184" t="str">
        <f>IF(AP46="","",VLOOKUP(AP46,'（従来型）シフト記号表'!$C$5:$Y$46,23,FALSE))</f>
        <v/>
      </c>
      <c r="AQ48" s="184" t="str">
        <f>IF(AQ46="","",VLOOKUP(AQ46,'（従来型）シフト記号表'!$C$5:$Y$46,23,FALSE))</f>
        <v/>
      </c>
      <c r="AR48" s="184" t="str">
        <f>IF(AR46="","",VLOOKUP(AR46,'（従来型）シフト記号表'!$C$5:$Y$46,23,FALSE))</f>
        <v/>
      </c>
      <c r="AS48" s="184" t="str">
        <f>IF(AS46="","",VLOOKUP(AS46,'（従来型）シフト記号表'!$C$5:$Y$46,23,FALSE))</f>
        <v/>
      </c>
      <c r="AT48" s="184" t="str">
        <f>IF(AT46="","",VLOOKUP(AT46,'（従来型）シフト記号表'!$C$5:$Y$46,23,FALSE))</f>
        <v/>
      </c>
      <c r="AU48" s="185" t="str">
        <f>IF(AU46="","",VLOOKUP(AU46,'（従来型）シフト記号表'!$C$5:$Y$46,23,FALSE))</f>
        <v/>
      </c>
      <c r="AV48" s="183" t="str">
        <f>IF(AV46="","",VLOOKUP(AV46,'（従来型）シフト記号表'!$C$5:$Y$46,23,FALSE))</f>
        <v/>
      </c>
      <c r="AW48" s="184" t="str">
        <f>IF(AW46="","",VLOOKUP(AW46,'（従来型）シフト記号表'!$C$5:$Y$46,23,FALSE))</f>
        <v/>
      </c>
      <c r="AX48" s="184" t="str">
        <f>IF(AX46="","",VLOOKUP(AX46,'（従来型）シフト記号表'!$C$5:$Y$46,23,FALSE))</f>
        <v/>
      </c>
      <c r="AY48" s="184" t="str">
        <f>IF(AY46="","",VLOOKUP(AY46,'（従来型）シフト記号表'!$C$5:$Y$46,23,FALSE))</f>
        <v/>
      </c>
      <c r="AZ48" s="184" t="str">
        <f>IF(AZ46="","",VLOOKUP(AZ46,'（従来型）シフト記号表'!$C$5:$Y$46,23,FALSE))</f>
        <v/>
      </c>
      <c r="BA48" s="184" t="str">
        <f>IF(BA46="","",VLOOKUP(BA46,'（従来型）シフト記号表'!$C$5:$Y$46,23,FALSE))</f>
        <v/>
      </c>
      <c r="BB48" s="185" t="str">
        <f>IF(BB46="","",VLOOKUP(BB46,'（従来型）シフト記号表'!$C$5:$Y$46,23,FALSE))</f>
        <v/>
      </c>
      <c r="BC48" s="183" t="str">
        <f>IF(BC46="","",VLOOKUP(BC46,'（従来型）シフト記号表'!$C$5:$Y$46,23,FALSE))</f>
        <v/>
      </c>
      <c r="BD48" s="184" t="str">
        <f>IF(BD46="","",VLOOKUP(BD46,'（従来型）シフト記号表'!$C$5:$Y$46,23,FALSE))</f>
        <v/>
      </c>
      <c r="BE48" s="184" t="str">
        <f>IF(BE46="","",VLOOKUP(BE46,'（従来型）シフト記号表'!$C$5:$Y$46,23,FALSE))</f>
        <v/>
      </c>
      <c r="BF48" s="263">
        <f>IF($BI$3="計画",SUM(AA48:BB48),IF($BI$3="実績",SUM(AA48:BE48),""))</f>
        <v>0</v>
      </c>
      <c r="BG48" s="264"/>
      <c r="BH48" s="284">
        <f>IF($BI$3="計画",BF48/4,IF($BI$3="実績",(BF48/($BI$7/7)),""))</f>
        <v>0</v>
      </c>
      <c r="BI48" s="285"/>
      <c r="BJ48" s="243"/>
      <c r="BK48" s="244"/>
      <c r="BL48" s="244"/>
      <c r="BM48" s="244"/>
      <c r="BN48" s="245"/>
    </row>
    <row r="49" spans="2:66" ht="20.25" customHeight="1" x14ac:dyDescent="0.4">
      <c r="B49" s="60"/>
      <c r="C49" s="410"/>
      <c r="D49" s="413"/>
      <c r="E49" s="414"/>
      <c r="F49" s="415"/>
      <c r="G49" s="246"/>
      <c r="H49" s="247"/>
      <c r="I49" s="205"/>
      <c r="J49" s="206"/>
      <c r="K49" s="205"/>
      <c r="L49" s="206"/>
      <c r="M49" s="272"/>
      <c r="N49" s="273"/>
      <c r="O49" s="250"/>
      <c r="P49" s="251"/>
      <c r="Q49" s="251"/>
      <c r="R49" s="247"/>
      <c r="S49" s="274"/>
      <c r="T49" s="238"/>
      <c r="U49" s="275"/>
      <c r="V49" s="25" t="s">
        <v>18</v>
      </c>
      <c r="W49" s="32"/>
      <c r="X49" s="32"/>
      <c r="Y49" s="20"/>
      <c r="Z49" s="68"/>
      <c r="AA49" s="209"/>
      <c r="AB49" s="213"/>
      <c r="AC49" s="213"/>
      <c r="AD49" s="213"/>
      <c r="AE49" s="213"/>
      <c r="AF49" s="213"/>
      <c r="AG49" s="211"/>
      <c r="AH49" s="209"/>
      <c r="AI49" s="213"/>
      <c r="AJ49" s="213"/>
      <c r="AK49" s="213"/>
      <c r="AL49" s="213"/>
      <c r="AM49" s="213"/>
      <c r="AN49" s="211"/>
      <c r="AO49" s="209"/>
      <c r="AP49" s="213"/>
      <c r="AQ49" s="213"/>
      <c r="AR49" s="213"/>
      <c r="AS49" s="213"/>
      <c r="AT49" s="213"/>
      <c r="AU49" s="211"/>
      <c r="AV49" s="209"/>
      <c r="AW49" s="213"/>
      <c r="AX49" s="213"/>
      <c r="AY49" s="213"/>
      <c r="AZ49" s="213"/>
      <c r="BA49" s="213"/>
      <c r="BB49" s="211"/>
      <c r="BC49" s="209"/>
      <c r="BD49" s="213"/>
      <c r="BE49" s="214"/>
      <c r="BF49" s="280"/>
      <c r="BG49" s="281"/>
      <c r="BH49" s="282"/>
      <c r="BI49" s="283"/>
      <c r="BJ49" s="237"/>
      <c r="BK49" s="238"/>
      <c r="BL49" s="238"/>
      <c r="BM49" s="238"/>
      <c r="BN49" s="239"/>
    </row>
    <row r="50" spans="2:66" ht="20.25" customHeight="1" x14ac:dyDescent="0.4">
      <c r="B50" s="58">
        <f>B47+1</f>
        <v>11</v>
      </c>
      <c r="C50" s="411"/>
      <c r="D50" s="416"/>
      <c r="E50" s="414"/>
      <c r="F50" s="415"/>
      <c r="G50" s="246"/>
      <c r="H50" s="247"/>
      <c r="I50" s="205"/>
      <c r="J50" s="206"/>
      <c r="K50" s="205"/>
      <c r="L50" s="206"/>
      <c r="M50" s="248"/>
      <c r="N50" s="249"/>
      <c r="O50" s="250"/>
      <c r="P50" s="251"/>
      <c r="Q50" s="251"/>
      <c r="R50" s="247"/>
      <c r="S50" s="276"/>
      <c r="T50" s="241"/>
      <c r="U50" s="277"/>
      <c r="V50" s="27" t="s">
        <v>84</v>
      </c>
      <c r="W50" s="28"/>
      <c r="X50" s="28"/>
      <c r="Y50" s="23"/>
      <c r="Z50" s="63"/>
      <c r="AA50" s="179" t="str">
        <f>IF(AA49="","",VLOOKUP(AA49,'（従来型）シフト記号表'!$C$5:$W$46,21,FALSE))</f>
        <v/>
      </c>
      <c r="AB50" s="180" t="str">
        <f>IF(AB49="","",VLOOKUP(AB49,'（従来型）シフト記号表'!$C$5:$W$46,21,FALSE))</f>
        <v/>
      </c>
      <c r="AC50" s="180" t="str">
        <f>IF(AC49="","",VLOOKUP(AC49,'（従来型）シフト記号表'!$C$5:$W$46,21,FALSE))</f>
        <v/>
      </c>
      <c r="AD50" s="180" t="str">
        <f>IF(AD49="","",VLOOKUP(AD49,'（従来型）シフト記号表'!$C$5:$W$46,21,FALSE))</f>
        <v/>
      </c>
      <c r="AE50" s="180" t="str">
        <f>IF(AE49="","",VLOOKUP(AE49,'（従来型）シフト記号表'!$C$5:$W$46,21,FALSE))</f>
        <v/>
      </c>
      <c r="AF50" s="180" t="str">
        <f>IF(AF49="","",VLOOKUP(AF49,'（従来型）シフト記号表'!$C$5:$W$46,21,FALSE))</f>
        <v/>
      </c>
      <c r="AG50" s="181" t="str">
        <f>IF(AG49="","",VLOOKUP(AG49,'（従来型）シフト記号表'!$C$5:$W$46,21,FALSE))</f>
        <v/>
      </c>
      <c r="AH50" s="179" t="str">
        <f>IF(AH49="","",VLOOKUP(AH49,'（従来型）シフト記号表'!$C$5:$W$46,21,FALSE))</f>
        <v/>
      </c>
      <c r="AI50" s="180" t="str">
        <f>IF(AI49="","",VLOOKUP(AI49,'（従来型）シフト記号表'!$C$5:$W$46,21,FALSE))</f>
        <v/>
      </c>
      <c r="AJ50" s="180" t="str">
        <f>IF(AJ49="","",VLOOKUP(AJ49,'（従来型）シフト記号表'!$C$5:$W$46,21,FALSE))</f>
        <v/>
      </c>
      <c r="AK50" s="180" t="str">
        <f>IF(AK49="","",VLOOKUP(AK49,'（従来型）シフト記号表'!$C$5:$W$46,21,FALSE))</f>
        <v/>
      </c>
      <c r="AL50" s="180" t="str">
        <f>IF(AL49="","",VLOOKUP(AL49,'（従来型）シフト記号表'!$C$5:$W$46,21,FALSE))</f>
        <v/>
      </c>
      <c r="AM50" s="180" t="str">
        <f>IF(AM49="","",VLOOKUP(AM49,'（従来型）シフト記号表'!$C$5:$W$46,21,FALSE))</f>
        <v/>
      </c>
      <c r="AN50" s="181" t="str">
        <f>IF(AN49="","",VLOOKUP(AN49,'（従来型）シフト記号表'!$C$5:$W$46,21,FALSE))</f>
        <v/>
      </c>
      <c r="AO50" s="179" t="str">
        <f>IF(AO49="","",VLOOKUP(AO49,'（従来型）シフト記号表'!$C$5:$W$46,21,FALSE))</f>
        <v/>
      </c>
      <c r="AP50" s="180" t="str">
        <f>IF(AP49="","",VLOOKUP(AP49,'（従来型）シフト記号表'!$C$5:$W$46,21,FALSE))</f>
        <v/>
      </c>
      <c r="AQ50" s="180" t="str">
        <f>IF(AQ49="","",VLOOKUP(AQ49,'（従来型）シフト記号表'!$C$5:$W$46,21,FALSE))</f>
        <v/>
      </c>
      <c r="AR50" s="180" t="str">
        <f>IF(AR49="","",VLOOKUP(AR49,'（従来型）シフト記号表'!$C$5:$W$46,21,FALSE))</f>
        <v/>
      </c>
      <c r="AS50" s="180" t="str">
        <f>IF(AS49="","",VLOOKUP(AS49,'（従来型）シフト記号表'!$C$5:$W$46,21,FALSE))</f>
        <v/>
      </c>
      <c r="AT50" s="180" t="str">
        <f>IF(AT49="","",VLOOKUP(AT49,'（従来型）シフト記号表'!$C$5:$W$46,21,FALSE))</f>
        <v/>
      </c>
      <c r="AU50" s="181" t="str">
        <f>IF(AU49="","",VLOOKUP(AU49,'（従来型）シフト記号表'!$C$5:$W$46,21,FALSE))</f>
        <v/>
      </c>
      <c r="AV50" s="179" t="str">
        <f>IF(AV49="","",VLOOKUP(AV49,'（従来型）シフト記号表'!$C$5:$W$46,21,FALSE))</f>
        <v/>
      </c>
      <c r="AW50" s="180" t="str">
        <f>IF(AW49="","",VLOOKUP(AW49,'（従来型）シフト記号表'!$C$5:$W$46,21,FALSE))</f>
        <v/>
      </c>
      <c r="AX50" s="180" t="str">
        <f>IF(AX49="","",VLOOKUP(AX49,'（従来型）シフト記号表'!$C$5:$W$46,21,FALSE))</f>
        <v/>
      </c>
      <c r="AY50" s="180" t="str">
        <f>IF(AY49="","",VLOOKUP(AY49,'（従来型）シフト記号表'!$C$5:$W$46,21,FALSE))</f>
        <v/>
      </c>
      <c r="AZ50" s="180" t="str">
        <f>IF(AZ49="","",VLOOKUP(AZ49,'（従来型）シフト記号表'!$C$5:$W$46,21,FALSE))</f>
        <v/>
      </c>
      <c r="BA50" s="180" t="str">
        <f>IF(BA49="","",VLOOKUP(BA49,'（従来型）シフト記号表'!$C$5:$W$46,21,FALSE))</f>
        <v/>
      </c>
      <c r="BB50" s="181" t="str">
        <f>IF(BB49="","",VLOOKUP(BB49,'（従来型）シフト記号表'!$C$5:$W$46,21,FALSE))</f>
        <v/>
      </c>
      <c r="BC50" s="179" t="str">
        <f>IF(BC49="","",VLOOKUP(BC49,'（従来型）シフト記号表'!$C$5:$W$46,21,FALSE))</f>
        <v/>
      </c>
      <c r="BD50" s="180" t="str">
        <f>IF(BD49="","",VLOOKUP(BD49,'（従来型）シフト記号表'!$C$5:$W$46,21,FALSE))</f>
        <v/>
      </c>
      <c r="BE50" s="180" t="str">
        <f>IF(BE49="","",VLOOKUP(BE49,'（従来型）シフト記号表'!$C$5:$W$46,21,FALSE))</f>
        <v/>
      </c>
      <c r="BF50" s="252">
        <f>IF($BI$3="計画",SUM(AA50:BB50),IF($BI$3="実績",SUM(AA50:BE50),""))</f>
        <v>0</v>
      </c>
      <c r="BG50" s="253"/>
      <c r="BH50" s="254">
        <f>IF($BI$3="計画",BF50/4,IF($BI$3="実績",(BF50/($BI$7/7)),""))</f>
        <v>0</v>
      </c>
      <c r="BI50" s="255"/>
      <c r="BJ50" s="240"/>
      <c r="BK50" s="241"/>
      <c r="BL50" s="241"/>
      <c r="BM50" s="241"/>
      <c r="BN50" s="242"/>
    </row>
    <row r="51" spans="2:66" ht="20.25" customHeight="1" x14ac:dyDescent="0.4">
      <c r="B51" s="59"/>
      <c r="C51" s="411"/>
      <c r="D51" s="416"/>
      <c r="E51" s="414"/>
      <c r="F51" s="415"/>
      <c r="G51" s="256"/>
      <c r="H51" s="257"/>
      <c r="I51" s="265">
        <f>G50</f>
        <v>0</v>
      </c>
      <c r="J51" s="257"/>
      <c r="K51" s="265">
        <f>M50</f>
        <v>0</v>
      </c>
      <c r="L51" s="257"/>
      <c r="M51" s="258"/>
      <c r="N51" s="259"/>
      <c r="O51" s="260"/>
      <c r="P51" s="261"/>
      <c r="Q51" s="261"/>
      <c r="R51" s="262"/>
      <c r="S51" s="278"/>
      <c r="T51" s="244"/>
      <c r="U51" s="279"/>
      <c r="V51" s="29" t="s">
        <v>129</v>
      </c>
      <c r="W51" s="52"/>
      <c r="X51" s="52"/>
      <c r="Y51" s="53"/>
      <c r="Z51" s="69"/>
      <c r="AA51" s="183" t="str">
        <f>IF(AA49="","",VLOOKUP(AA49,'（従来型）シフト記号表'!$C$5:$Y$46,23,FALSE))</f>
        <v/>
      </c>
      <c r="AB51" s="184" t="str">
        <f>IF(AB49="","",VLOOKUP(AB49,'（従来型）シフト記号表'!$C$5:$Y$46,23,FALSE))</f>
        <v/>
      </c>
      <c r="AC51" s="184" t="str">
        <f>IF(AC49="","",VLOOKUP(AC49,'（従来型）シフト記号表'!$C$5:$Y$46,23,FALSE))</f>
        <v/>
      </c>
      <c r="AD51" s="184" t="str">
        <f>IF(AD49="","",VLOOKUP(AD49,'（従来型）シフト記号表'!$C$5:$Y$46,23,FALSE))</f>
        <v/>
      </c>
      <c r="AE51" s="184" t="str">
        <f>IF(AE49="","",VLOOKUP(AE49,'（従来型）シフト記号表'!$C$5:$Y$46,23,FALSE))</f>
        <v/>
      </c>
      <c r="AF51" s="184" t="str">
        <f>IF(AF49="","",VLOOKUP(AF49,'（従来型）シフト記号表'!$C$5:$Y$46,23,FALSE))</f>
        <v/>
      </c>
      <c r="AG51" s="185" t="str">
        <f>IF(AG49="","",VLOOKUP(AG49,'（従来型）シフト記号表'!$C$5:$Y$46,23,FALSE))</f>
        <v/>
      </c>
      <c r="AH51" s="183" t="str">
        <f>IF(AH49="","",VLOOKUP(AH49,'（従来型）シフト記号表'!$C$5:$Y$46,23,FALSE))</f>
        <v/>
      </c>
      <c r="AI51" s="184" t="str">
        <f>IF(AI49="","",VLOOKUP(AI49,'（従来型）シフト記号表'!$C$5:$Y$46,23,FALSE))</f>
        <v/>
      </c>
      <c r="AJ51" s="184" t="str">
        <f>IF(AJ49="","",VLOOKUP(AJ49,'（従来型）シフト記号表'!$C$5:$Y$46,23,FALSE))</f>
        <v/>
      </c>
      <c r="AK51" s="184" t="str">
        <f>IF(AK49="","",VLOOKUP(AK49,'（従来型）シフト記号表'!$C$5:$Y$46,23,FALSE))</f>
        <v/>
      </c>
      <c r="AL51" s="184" t="str">
        <f>IF(AL49="","",VLOOKUP(AL49,'（従来型）シフト記号表'!$C$5:$Y$46,23,FALSE))</f>
        <v/>
      </c>
      <c r="AM51" s="184" t="str">
        <f>IF(AM49="","",VLOOKUP(AM49,'（従来型）シフト記号表'!$C$5:$Y$46,23,FALSE))</f>
        <v/>
      </c>
      <c r="AN51" s="185" t="str">
        <f>IF(AN49="","",VLOOKUP(AN49,'（従来型）シフト記号表'!$C$5:$Y$46,23,FALSE))</f>
        <v/>
      </c>
      <c r="AO51" s="183" t="str">
        <f>IF(AO49="","",VLOOKUP(AO49,'（従来型）シフト記号表'!$C$5:$Y$46,23,FALSE))</f>
        <v/>
      </c>
      <c r="AP51" s="184" t="str">
        <f>IF(AP49="","",VLOOKUP(AP49,'（従来型）シフト記号表'!$C$5:$Y$46,23,FALSE))</f>
        <v/>
      </c>
      <c r="AQ51" s="184" t="str">
        <f>IF(AQ49="","",VLOOKUP(AQ49,'（従来型）シフト記号表'!$C$5:$Y$46,23,FALSE))</f>
        <v/>
      </c>
      <c r="AR51" s="184" t="str">
        <f>IF(AR49="","",VLOOKUP(AR49,'（従来型）シフト記号表'!$C$5:$Y$46,23,FALSE))</f>
        <v/>
      </c>
      <c r="AS51" s="184" t="str">
        <f>IF(AS49="","",VLOOKUP(AS49,'（従来型）シフト記号表'!$C$5:$Y$46,23,FALSE))</f>
        <v/>
      </c>
      <c r="AT51" s="184" t="str">
        <f>IF(AT49="","",VLOOKUP(AT49,'（従来型）シフト記号表'!$C$5:$Y$46,23,FALSE))</f>
        <v/>
      </c>
      <c r="AU51" s="185" t="str">
        <f>IF(AU49="","",VLOOKUP(AU49,'（従来型）シフト記号表'!$C$5:$Y$46,23,FALSE))</f>
        <v/>
      </c>
      <c r="AV51" s="183" t="str">
        <f>IF(AV49="","",VLOOKUP(AV49,'（従来型）シフト記号表'!$C$5:$Y$46,23,FALSE))</f>
        <v/>
      </c>
      <c r="AW51" s="184" t="str">
        <f>IF(AW49="","",VLOOKUP(AW49,'（従来型）シフト記号表'!$C$5:$Y$46,23,FALSE))</f>
        <v/>
      </c>
      <c r="AX51" s="184" t="str">
        <f>IF(AX49="","",VLOOKUP(AX49,'（従来型）シフト記号表'!$C$5:$Y$46,23,FALSE))</f>
        <v/>
      </c>
      <c r="AY51" s="184" t="str">
        <f>IF(AY49="","",VLOOKUP(AY49,'（従来型）シフト記号表'!$C$5:$Y$46,23,FALSE))</f>
        <v/>
      </c>
      <c r="AZ51" s="184" t="str">
        <f>IF(AZ49="","",VLOOKUP(AZ49,'（従来型）シフト記号表'!$C$5:$Y$46,23,FALSE))</f>
        <v/>
      </c>
      <c r="BA51" s="184" t="str">
        <f>IF(BA49="","",VLOOKUP(BA49,'（従来型）シフト記号表'!$C$5:$Y$46,23,FALSE))</f>
        <v/>
      </c>
      <c r="BB51" s="185" t="str">
        <f>IF(BB49="","",VLOOKUP(BB49,'（従来型）シフト記号表'!$C$5:$Y$46,23,FALSE))</f>
        <v/>
      </c>
      <c r="BC51" s="183" t="str">
        <f>IF(BC49="","",VLOOKUP(BC49,'（従来型）シフト記号表'!$C$5:$Y$46,23,FALSE))</f>
        <v/>
      </c>
      <c r="BD51" s="184" t="str">
        <f>IF(BD49="","",VLOOKUP(BD49,'（従来型）シフト記号表'!$C$5:$Y$46,23,FALSE))</f>
        <v/>
      </c>
      <c r="BE51" s="184" t="str">
        <f>IF(BE49="","",VLOOKUP(BE49,'（従来型）シフト記号表'!$C$5:$Y$46,23,FALSE))</f>
        <v/>
      </c>
      <c r="BF51" s="263">
        <f>IF($BI$3="計画",SUM(AA51:BB51),IF($BI$3="実績",SUM(AA51:BE51),""))</f>
        <v>0</v>
      </c>
      <c r="BG51" s="264"/>
      <c r="BH51" s="284">
        <f>IF($BI$3="計画",BF51/4,IF($BI$3="実績",(BF51/($BI$7/7)),""))</f>
        <v>0</v>
      </c>
      <c r="BI51" s="285"/>
      <c r="BJ51" s="243"/>
      <c r="BK51" s="244"/>
      <c r="BL51" s="244"/>
      <c r="BM51" s="244"/>
      <c r="BN51" s="245"/>
    </row>
    <row r="52" spans="2:66" ht="20.25" customHeight="1" x14ac:dyDescent="0.4">
      <c r="B52" s="60"/>
      <c r="C52" s="410"/>
      <c r="D52" s="413"/>
      <c r="E52" s="414"/>
      <c r="F52" s="415"/>
      <c r="G52" s="246"/>
      <c r="H52" s="247"/>
      <c r="I52" s="205"/>
      <c r="J52" s="206"/>
      <c r="K52" s="205"/>
      <c r="L52" s="206"/>
      <c r="M52" s="272"/>
      <c r="N52" s="273"/>
      <c r="O52" s="250"/>
      <c r="P52" s="251"/>
      <c r="Q52" s="251"/>
      <c r="R52" s="247"/>
      <c r="S52" s="274"/>
      <c r="T52" s="238"/>
      <c r="U52" s="275"/>
      <c r="V52" s="25" t="s">
        <v>18</v>
      </c>
      <c r="W52" s="32"/>
      <c r="X52" s="32"/>
      <c r="Y52" s="20"/>
      <c r="Z52" s="68"/>
      <c r="AA52" s="209"/>
      <c r="AB52" s="213"/>
      <c r="AC52" s="213"/>
      <c r="AD52" s="213"/>
      <c r="AE52" s="213"/>
      <c r="AF52" s="213"/>
      <c r="AG52" s="211"/>
      <c r="AH52" s="209"/>
      <c r="AI52" s="213"/>
      <c r="AJ52" s="213"/>
      <c r="AK52" s="213"/>
      <c r="AL52" s="213"/>
      <c r="AM52" s="213"/>
      <c r="AN52" s="211"/>
      <c r="AO52" s="209"/>
      <c r="AP52" s="213"/>
      <c r="AQ52" s="213"/>
      <c r="AR52" s="213"/>
      <c r="AS52" s="213"/>
      <c r="AT52" s="213"/>
      <c r="AU52" s="211"/>
      <c r="AV52" s="209"/>
      <c r="AW52" s="213"/>
      <c r="AX52" s="213"/>
      <c r="AY52" s="213"/>
      <c r="AZ52" s="213"/>
      <c r="BA52" s="213"/>
      <c r="BB52" s="211"/>
      <c r="BC52" s="209"/>
      <c r="BD52" s="213"/>
      <c r="BE52" s="214"/>
      <c r="BF52" s="280"/>
      <c r="BG52" s="281"/>
      <c r="BH52" s="282"/>
      <c r="BI52" s="283"/>
      <c r="BJ52" s="237"/>
      <c r="BK52" s="238"/>
      <c r="BL52" s="238"/>
      <c r="BM52" s="238"/>
      <c r="BN52" s="239"/>
    </row>
    <row r="53" spans="2:66" ht="20.25" customHeight="1" x14ac:dyDescent="0.4">
      <c r="B53" s="58">
        <f>B50+1</f>
        <v>12</v>
      </c>
      <c r="C53" s="411"/>
      <c r="D53" s="416"/>
      <c r="E53" s="414"/>
      <c r="F53" s="415"/>
      <c r="G53" s="246"/>
      <c r="H53" s="247"/>
      <c r="I53" s="205"/>
      <c r="J53" s="206"/>
      <c r="K53" s="205"/>
      <c r="L53" s="206"/>
      <c r="M53" s="248"/>
      <c r="N53" s="249"/>
      <c r="O53" s="250"/>
      <c r="P53" s="251"/>
      <c r="Q53" s="251"/>
      <c r="R53" s="247"/>
      <c r="S53" s="276"/>
      <c r="T53" s="241"/>
      <c r="U53" s="277"/>
      <c r="V53" s="27" t="s">
        <v>84</v>
      </c>
      <c r="W53" s="28"/>
      <c r="X53" s="28"/>
      <c r="Y53" s="23"/>
      <c r="Z53" s="63"/>
      <c r="AA53" s="179" t="str">
        <f>IF(AA52="","",VLOOKUP(AA52,'（従来型）シフト記号表'!$C$5:$W$46,21,FALSE))</f>
        <v/>
      </c>
      <c r="AB53" s="180" t="str">
        <f>IF(AB52="","",VLOOKUP(AB52,'（従来型）シフト記号表'!$C$5:$W$46,21,FALSE))</f>
        <v/>
      </c>
      <c r="AC53" s="180" t="str">
        <f>IF(AC52="","",VLOOKUP(AC52,'（従来型）シフト記号表'!$C$5:$W$46,21,FALSE))</f>
        <v/>
      </c>
      <c r="AD53" s="180" t="str">
        <f>IF(AD52="","",VLOOKUP(AD52,'（従来型）シフト記号表'!$C$5:$W$46,21,FALSE))</f>
        <v/>
      </c>
      <c r="AE53" s="180" t="str">
        <f>IF(AE52="","",VLOOKUP(AE52,'（従来型）シフト記号表'!$C$5:$W$46,21,FALSE))</f>
        <v/>
      </c>
      <c r="AF53" s="180" t="str">
        <f>IF(AF52="","",VLOOKUP(AF52,'（従来型）シフト記号表'!$C$5:$W$46,21,FALSE))</f>
        <v/>
      </c>
      <c r="AG53" s="181" t="str">
        <f>IF(AG52="","",VLOOKUP(AG52,'（従来型）シフト記号表'!$C$5:$W$46,21,FALSE))</f>
        <v/>
      </c>
      <c r="AH53" s="179" t="str">
        <f>IF(AH52="","",VLOOKUP(AH52,'（従来型）シフト記号表'!$C$5:$W$46,21,FALSE))</f>
        <v/>
      </c>
      <c r="AI53" s="180" t="str">
        <f>IF(AI52="","",VLOOKUP(AI52,'（従来型）シフト記号表'!$C$5:$W$46,21,FALSE))</f>
        <v/>
      </c>
      <c r="AJ53" s="180" t="str">
        <f>IF(AJ52="","",VLOOKUP(AJ52,'（従来型）シフト記号表'!$C$5:$W$46,21,FALSE))</f>
        <v/>
      </c>
      <c r="AK53" s="180" t="str">
        <f>IF(AK52="","",VLOOKUP(AK52,'（従来型）シフト記号表'!$C$5:$W$46,21,FALSE))</f>
        <v/>
      </c>
      <c r="AL53" s="180" t="str">
        <f>IF(AL52="","",VLOOKUP(AL52,'（従来型）シフト記号表'!$C$5:$W$46,21,FALSE))</f>
        <v/>
      </c>
      <c r="AM53" s="180" t="str">
        <f>IF(AM52="","",VLOOKUP(AM52,'（従来型）シフト記号表'!$C$5:$W$46,21,FALSE))</f>
        <v/>
      </c>
      <c r="AN53" s="181" t="str">
        <f>IF(AN52="","",VLOOKUP(AN52,'（従来型）シフト記号表'!$C$5:$W$46,21,FALSE))</f>
        <v/>
      </c>
      <c r="AO53" s="179" t="str">
        <f>IF(AO52="","",VLOOKUP(AO52,'（従来型）シフト記号表'!$C$5:$W$46,21,FALSE))</f>
        <v/>
      </c>
      <c r="AP53" s="180" t="str">
        <f>IF(AP52="","",VLOOKUP(AP52,'（従来型）シフト記号表'!$C$5:$W$46,21,FALSE))</f>
        <v/>
      </c>
      <c r="AQ53" s="180" t="str">
        <f>IF(AQ52="","",VLOOKUP(AQ52,'（従来型）シフト記号表'!$C$5:$W$46,21,FALSE))</f>
        <v/>
      </c>
      <c r="AR53" s="180" t="str">
        <f>IF(AR52="","",VLOOKUP(AR52,'（従来型）シフト記号表'!$C$5:$W$46,21,FALSE))</f>
        <v/>
      </c>
      <c r="AS53" s="180" t="str">
        <f>IF(AS52="","",VLOOKUP(AS52,'（従来型）シフト記号表'!$C$5:$W$46,21,FALSE))</f>
        <v/>
      </c>
      <c r="AT53" s="180" t="str">
        <f>IF(AT52="","",VLOOKUP(AT52,'（従来型）シフト記号表'!$C$5:$W$46,21,FALSE))</f>
        <v/>
      </c>
      <c r="AU53" s="181" t="str">
        <f>IF(AU52="","",VLOOKUP(AU52,'（従来型）シフト記号表'!$C$5:$W$46,21,FALSE))</f>
        <v/>
      </c>
      <c r="AV53" s="179" t="str">
        <f>IF(AV52="","",VLOOKUP(AV52,'（従来型）シフト記号表'!$C$5:$W$46,21,FALSE))</f>
        <v/>
      </c>
      <c r="AW53" s="180" t="str">
        <f>IF(AW52="","",VLOOKUP(AW52,'（従来型）シフト記号表'!$C$5:$W$46,21,FALSE))</f>
        <v/>
      </c>
      <c r="AX53" s="180" t="str">
        <f>IF(AX52="","",VLOOKUP(AX52,'（従来型）シフト記号表'!$C$5:$W$46,21,FALSE))</f>
        <v/>
      </c>
      <c r="AY53" s="180" t="str">
        <f>IF(AY52="","",VLOOKUP(AY52,'（従来型）シフト記号表'!$C$5:$W$46,21,FALSE))</f>
        <v/>
      </c>
      <c r="AZ53" s="180" t="str">
        <f>IF(AZ52="","",VLOOKUP(AZ52,'（従来型）シフト記号表'!$C$5:$W$46,21,FALSE))</f>
        <v/>
      </c>
      <c r="BA53" s="180" t="str">
        <f>IF(BA52="","",VLOOKUP(BA52,'（従来型）シフト記号表'!$C$5:$W$46,21,FALSE))</f>
        <v/>
      </c>
      <c r="BB53" s="181" t="str">
        <f>IF(BB52="","",VLOOKUP(BB52,'（従来型）シフト記号表'!$C$5:$W$46,21,FALSE))</f>
        <v/>
      </c>
      <c r="BC53" s="179" t="str">
        <f>IF(BC52="","",VLOOKUP(BC52,'（従来型）シフト記号表'!$C$5:$W$46,21,FALSE))</f>
        <v/>
      </c>
      <c r="BD53" s="180" t="str">
        <f>IF(BD52="","",VLOOKUP(BD52,'（従来型）シフト記号表'!$C$5:$W$46,21,FALSE))</f>
        <v/>
      </c>
      <c r="BE53" s="180" t="str">
        <f>IF(BE52="","",VLOOKUP(BE52,'（従来型）シフト記号表'!$C$5:$W$46,21,FALSE))</f>
        <v/>
      </c>
      <c r="BF53" s="252">
        <f>IF($BI$3="計画",SUM(AA53:BB53),IF($BI$3="実績",SUM(AA53:BE53),""))</f>
        <v>0</v>
      </c>
      <c r="BG53" s="253"/>
      <c r="BH53" s="254">
        <f>IF($BI$3="計画",BF53/4,IF($BI$3="実績",(BF53/($BI$7/7)),""))</f>
        <v>0</v>
      </c>
      <c r="BI53" s="255"/>
      <c r="BJ53" s="240"/>
      <c r="BK53" s="241"/>
      <c r="BL53" s="241"/>
      <c r="BM53" s="241"/>
      <c r="BN53" s="242"/>
    </row>
    <row r="54" spans="2:66" ht="20.25" customHeight="1" x14ac:dyDescent="0.4">
      <c r="B54" s="59"/>
      <c r="C54" s="411"/>
      <c r="D54" s="416"/>
      <c r="E54" s="414"/>
      <c r="F54" s="415"/>
      <c r="G54" s="256"/>
      <c r="H54" s="257"/>
      <c r="I54" s="265">
        <f>G53</f>
        <v>0</v>
      </c>
      <c r="J54" s="257"/>
      <c r="K54" s="265">
        <f>M53</f>
        <v>0</v>
      </c>
      <c r="L54" s="257"/>
      <c r="M54" s="258"/>
      <c r="N54" s="259"/>
      <c r="O54" s="260"/>
      <c r="P54" s="261"/>
      <c r="Q54" s="261"/>
      <c r="R54" s="262"/>
      <c r="S54" s="278"/>
      <c r="T54" s="244"/>
      <c r="U54" s="279"/>
      <c r="V54" s="29" t="s">
        <v>129</v>
      </c>
      <c r="W54" s="52"/>
      <c r="X54" s="52"/>
      <c r="Y54" s="53"/>
      <c r="Z54" s="69"/>
      <c r="AA54" s="183" t="str">
        <f>IF(AA52="","",VLOOKUP(AA52,'（従来型）シフト記号表'!$C$5:$Y$46,23,FALSE))</f>
        <v/>
      </c>
      <c r="AB54" s="184" t="str">
        <f>IF(AB52="","",VLOOKUP(AB52,'（従来型）シフト記号表'!$C$5:$Y$46,23,FALSE))</f>
        <v/>
      </c>
      <c r="AC54" s="184" t="str">
        <f>IF(AC52="","",VLOOKUP(AC52,'（従来型）シフト記号表'!$C$5:$Y$46,23,FALSE))</f>
        <v/>
      </c>
      <c r="AD54" s="184" t="str">
        <f>IF(AD52="","",VLOOKUP(AD52,'（従来型）シフト記号表'!$C$5:$Y$46,23,FALSE))</f>
        <v/>
      </c>
      <c r="AE54" s="184" t="str">
        <f>IF(AE52="","",VLOOKUP(AE52,'（従来型）シフト記号表'!$C$5:$Y$46,23,FALSE))</f>
        <v/>
      </c>
      <c r="AF54" s="184" t="str">
        <f>IF(AF52="","",VLOOKUP(AF52,'（従来型）シフト記号表'!$C$5:$Y$46,23,FALSE))</f>
        <v/>
      </c>
      <c r="AG54" s="185" t="str">
        <f>IF(AG52="","",VLOOKUP(AG52,'（従来型）シフト記号表'!$C$5:$Y$46,23,FALSE))</f>
        <v/>
      </c>
      <c r="AH54" s="183" t="str">
        <f>IF(AH52="","",VLOOKUP(AH52,'（従来型）シフト記号表'!$C$5:$Y$46,23,FALSE))</f>
        <v/>
      </c>
      <c r="AI54" s="184" t="str">
        <f>IF(AI52="","",VLOOKUP(AI52,'（従来型）シフト記号表'!$C$5:$Y$46,23,FALSE))</f>
        <v/>
      </c>
      <c r="AJ54" s="184" t="str">
        <f>IF(AJ52="","",VLOOKUP(AJ52,'（従来型）シフト記号表'!$C$5:$Y$46,23,FALSE))</f>
        <v/>
      </c>
      <c r="AK54" s="184" t="str">
        <f>IF(AK52="","",VLOOKUP(AK52,'（従来型）シフト記号表'!$C$5:$Y$46,23,FALSE))</f>
        <v/>
      </c>
      <c r="AL54" s="184" t="str">
        <f>IF(AL52="","",VLOOKUP(AL52,'（従来型）シフト記号表'!$C$5:$Y$46,23,FALSE))</f>
        <v/>
      </c>
      <c r="AM54" s="184" t="str">
        <f>IF(AM52="","",VLOOKUP(AM52,'（従来型）シフト記号表'!$C$5:$Y$46,23,FALSE))</f>
        <v/>
      </c>
      <c r="AN54" s="185" t="str">
        <f>IF(AN52="","",VLOOKUP(AN52,'（従来型）シフト記号表'!$C$5:$Y$46,23,FALSE))</f>
        <v/>
      </c>
      <c r="AO54" s="183" t="str">
        <f>IF(AO52="","",VLOOKUP(AO52,'（従来型）シフト記号表'!$C$5:$Y$46,23,FALSE))</f>
        <v/>
      </c>
      <c r="AP54" s="184" t="str">
        <f>IF(AP52="","",VLOOKUP(AP52,'（従来型）シフト記号表'!$C$5:$Y$46,23,FALSE))</f>
        <v/>
      </c>
      <c r="AQ54" s="184" t="str">
        <f>IF(AQ52="","",VLOOKUP(AQ52,'（従来型）シフト記号表'!$C$5:$Y$46,23,FALSE))</f>
        <v/>
      </c>
      <c r="AR54" s="184" t="str">
        <f>IF(AR52="","",VLOOKUP(AR52,'（従来型）シフト記号表'!$C$5:$Y$46,23,FALSE))</f>
        <v/>
      </c>
      <c r="AS54" s="184" t="str">
        <f>IF(AS52="","",VLOOKUP(AS52,'（従来型）シフト記号表'!$C$5:$Y$46,23,FALSE))</f>
        <v/>
      </c>
      <c r="AT54" s="184" t="str">
        <f>IF(AT52="","",VLOOKUP(AT52,'（従来型）シフト記号表'!$C$5:$Y$46,23,FALSE))</f>
        <v/>
      </c>
      <c r="AU54" s="185" t="str">
        <f>IF(AU52="","",VLOOKUP(AU52,'（従来型）シフト記号表'!$C$5:$Y$46,23,FALSE))</f>
        <v/>
      </c>
      <c r="AV54" s="183" t="str">
        <f>IF(AV52="","",VLOOKUP(AV52,'（従来型）シフト記号表'!$C$5:$Y$46,23,FALSE))</f>
        <v/>
      </c>
      <c r="AW54" s="184" t="str">
        <f>IF(AW52="","",VLOOKUP(AW52,'（従来型）シフト記号表'!$C$5:$Y$46,23,FALSE))</f>
        <v/>
      </c>
      <c r="AX54" s="184" t="str">
        <f>IF(AX52="","",VLOOKUP(AX52,'（従来型）シフト記号表'!$C$5:$Y$46,23,FALSE))</f>
        <v/>
      </c>
      <c r="AY54" s="184" t="str">
        <f>IF(AY52="","",VLOOKUP(AY52,'（従来型）シフト記号表'!$C$5:$Y$46,23,FALSE))</f>
        <v/>
      </c>
      <c r="AZ54" s="184" t="str">
        <f>IF(AZ52="","",VLOOKUP(AZ52,'（従来型）シフト記号表'!$C$5:$Y$46,23,FALSE))</f>
        <v/>
      </c>
      <c r="BA54" s="184" t="str">
        <f>IF(BA52="","",VLOOKUP(BA52,'（従来型）シフト記号表'!$C$5:$Y$46,23,FALSE))</f>
        <v/>
      </c>
      <c r="BB54" s="185" t="str">
        <f>IF(BB52="","",VLOOKUP(BB52,'（従来型）シフト記号表'!$C$5:$Y$46,23,FALSE))</f>
        <v/>
      </c>
      <c r="BC54" s="183" t="str">
        <f>IF(BC52="","",VLOOKUP(BC52,'（従来型）シフト記号表'!$C$5:$Y$46,23,FALSE))</f>
        <v/>
      </c>
      <c r="BD54" s="184" t="str">
        <f>IF(BD52="","",VLOOKUP(BD52,'（従来型）シフト記号表'!$C$5:$Y$46,23,FALSE))</f>
        <v/>
      </c>
      <c r="BE54" s="184" t="str">
        <f>IF(BE52="","",VLOOKUP(BE52,'（従来型）シフト記号表'!$C$5:$Y$46,23,FALSE))</f>
        <v/>
      </c>
      <c r="BF54" s="263">
        <f>IF($BI$3="計画",SUM(AA54:BB54),IF($BI$3="実績",SUM(AA54:BE54),""))</f>
        <v>0</v>
      </c>
      <c r="BG54" s="264"/>
      <c r="BH54" s="284">
        <f>IF($BI$3="計画",BF54/4,IF($BI$3="実績",(BF54/($BI$7/7)),""))</f>
        <v>0</v>
      </c>
      <c r="BI54" s="285"/>
      <c r="BJ54" s="243"/>
      <c r="BK54" s="244"/>
      <c r="BL54" s="244"/>
      <c r="BM54" s="244"/>
      <c r="BN54" s="245"/>
    </row>
    <row r="55" spans="2:66" ht="20.25" customHeight="1" x14ac:dyDescent="0.4">
      <c r="B55" s="60"/>
      <c r="C55" s="410"/>
      <c r="D55" s="413"/>
      <c r="E55" s="414"/>
      <c r="F55" s="415"/>
      <c r="G55" s="246"/>
      <c r="H55" s="247"/>
      <c r="I55" s="205"/>
      <c r="J55" s="206"/>
      <c r="K55" s="205"/>
      <c r="L55" s="206"/>
      <c r="M55" s="272"/>
      <c r="N55" s="273"/>
      <c r="O55" s="250"/>
      <c r="P55" s="251"/>
      <c r="Q55" s="251"/>
      <c r="R55" s="247"/>
      <c r="S55" s="274"/>
      <c r="T55" s="238"/>
      <c r="U55" s="275"/>
      <c r="V55" s="25" t="s">
        <v>18</v>
      </c>
      <c r="W55" s="32"/>
      <c r="X55" s="32"/>
      <c r="Y55" s="20"/>
      <c r="Z55" s="68"/>
      <c r="AA55" s="209"/>
      <c r="AB55" s="213"/>
      <c r="AC55" s="213"/>
      <c r="AD55" s="213"/>
      <c r="AE55" s="213"/>
      <c r="AF55" s="213"/>
      <c r="AG55" s="211"/>
      <c r="AH55" s="209"/>
      <c r="AI55" s="213"/>
      <c r="AJ55" s="213"/>
      <c r="AK55" s="213"/>
      <c r="AL55" s="213"/>
      <c r="AM55" s="213"/>
      <c r="AN55" s="211"/>
      <c r="AO55" s="209"/>
      <c r="AP55" s="213"/>
      <c r="AQ55" s="213"/>
      <c r="AR55" s="213"/>
      <c r="AS55" s="213"/>
      <c r="AT55" s="213"/>
      <c r="AU55" s="211"/>
      <c r="AV55" s="209"/>
      <c r="AW55" s="213"/>
      <c r="AX55" s="213"/>
      <c r="AY55" s="213"/>
      <c r="AZ55" s="213"/>
      <c r="BA55" s="213"/>
      <c r="BB55" s="211"/>
      <c r="BC55" s="209"/>
      <c r="BD55" s="213"/>
      <c r="BE55" s="214"/>
      <c r="BF55" s="280"/>
      <c r="BG55" s="281"/>
      <c r="BH55" s="282"/>
      <c r="BI55" s="283"/>
      <c r="BJ55" s="237"/>
      <c r="BK55" s="238"/>
      <c r="BL55" s="238"/>
      <c r="BM55" s="238"/>
      <c r="BN55" s="239"/>
    </row>
    <row r="56" spans="2:66" ht="20.25" customHeight="1" x14ac:dyDescent="0.4">
      <c r="B56" s="58">
        <f>B53+1</f>
        <v>13</v>
      </c>
      <c r="C56" s="411"/>
      <c r="D56" s="416"/>
      <c r="E56" s="414"/>
      <c r="F56" s="415"/>
      <c r="G56" s="246"/>
      <c r="H56" s="247"/>
      <c r="I56" s="205"/>
      <c r="J56" s="206"/>
      <c r="K56" s="205"/>
      <c r="L56" s="206"/>
      <c r="M56" s="248"/>
      <c r="N56" s="249"/>
      <c r="O56" s="250"/>
      <c r="P56" s="251"/>
      <c r="Q56" s="251"/>
      <c r="R56" s="247"/>
      <c r="S56" s="276"/>
      <c r="T56" s="241"/>
      <c r="U56" s="277"/>
      <c r="V56" s="27" t="s">
        <v>84</v>
      </c>
      <c r="W56" s="28"/>
      <c r="X56" s="28"/>
      <c r="Y56" s="23"/>
      <c r="Z56" s="63"/>
      <c r="AA56" s="179" t="str">
        <f>IF(AA55="","",VLOOKUP(AA55,'（従来型）シフト記号表'!$C$5:$W$46,21,FALSE))</f>
        <v/>
      </c>
      <c r="AB56" s="180" t="str">
        <f>IF(AB55="","",VLOOKUP(AB55,'（従来型）シフト記号表'!$C$5:$W$46,21,FALSE))</f>
        <v/>
      </c>
      <c r="AC56" s="180" t="str">
        <f>IF(AC55="","",VLOOKUP(AC55,'（従来型）シフト記号表'!$C$5:$W$46,21,FALSE))</f>
        <v/>
      </c>
      <c r="AD56" s="180" t="str">
        <f>IF(AD55="","",VLOOKUP(AD55,'（従来型）シフト記号表'!$C$5:$W$46,21,FALSE))</f>
        <v/>
      </c>
      <c r="AE56" s="180" t="str">
        <f>IF(AE55="","",VLOOKUP(AE55,'（従来型）シフト記号表'!$C$5:$W$46,21,FALSE))</f>
        <v/>
      </c>
      <c r="AF56" s="180" t="str">
        <f>IF(AF55="","",VLOOKUP(AF55,'（従来型）シフト記号表'!$C$5:$W$46,21,FALSE))</f>
        <v/>
      </c>
      <c r="AG56" s="181" t="str">
        <f>IF(AG55="","",VLOOKUP(AG55,'（従来型）シフト記号表'!$C$5:$W$46,21,FALSE))</f>
        <v/>
      </c>
      <c r="AH56" s="179" t="str">
        <f>IF(AH55="","",VLOOKUP(AH55,'（従来型）シフト記号表'!$C$5:$W$46,21,FALSE))</f>
        <v/>
      </c>
      <c r="AI56" s="180" t="str">
        <f>IF(AI55="","",VLOOKUP(AI55,'（従来型）シフト記号表'!$C$5:$W$46,21,FALSE))</f>
        <v/>
      </c>
      <c r="AJ56" s="180" t="str">
        <f>IF(AJ55="","",VLOOKUP(AJ55,'（従来型）シフト記号表'!$C$5:$W$46,21,FALSE))</f>
        <v/>
      </c>
      <c r="AK56" s="180" t="str">
        <f>IF(AK55="","",VLOOKUP(AK55,'（従来型）シフト記号表'!$C$5:$W$46,21,FALSE))</f>
        <v/>
      </c>
      <c r="AL56" s="180" t="str">
        <f>IF(AL55="","",VLOOKUP(AL55,'（従来型）シフト記号表'!$C$5:$W$46,21,FALSE))</f>
        <v/>
      </c>
      <c r="AM56" s="180" t="str">
        <f>IF(AM55="","",VLOOKUP(AM55,'（従来型）シフト記号表'!$C$5:$W$46,21,FALSE))</f>
        <v/>
      </c>
      <c r="AN56" s="181" t="str">
        <f>IF(AN55="","",VLOOKUP(AN55,'（従来型）シフト記号表'!$C$5:$W$46,21,FALSE))</f>
        <v/>
      </c>
      <c r="AO56" s="179" t="str">
        <f>IF(AO55="","",VLOOKUP(AO55,'（従来型）シフト記号表'!$C$5:$W$46,21,FALSE))</f>
        <v/>
      </c>
      <c r="AP56" s="180" t="str">
        <f>IF(AP55="","",VLOOKUP(AP55,'（従来型）シフト記号表'!$C$5:$W$46,21,FALSE))</f>
        <v/>
      </c>
      <c r="AQ56" s="180" t="str">
        <f>IF(AQ55="","",VLOOKUP(AQ55,'（従来型）シフト記号表'!$C$5:$W$46,21,FALSE))</f>
        <v/>
      </c>
      <c r="AR56" s="180" t="str">
        <f>IF(AR55="","",VLOOKUP(AR55,'（従来型）シフト記号表'!$C$5:$W$46,21,FALSE))</f>
        <v/>
      </c>
      <c r="AS56" s="180" t="str">
        <f>IF(AS55="","",VLOOKUP(AS55,'（従来型）シフト記号表'!$C$5:$W$46,21,FALSE))</f>
        <v/>
      </c>
      <c r="AT56" s="180" t="str">
        <f>IF(AT55="","",VLOOKUP(AT55,'（従来型）シフト記号表'!$C$5:$W$46,21,FALSE))</f>
        <v/>
      </c>
      <c r="AU56" s="181" t="str">
        <f>IF(AU55="","",VLOOKUP(AU55,'（従来型）シフト記号表'!$C$5:$W$46,21,FALSE))</f>
        <v/>
      </c>
      <c r="AV56" s="179" t="str">
        <f>IF(AV55="","",VLOOKUP(AV55,'（従来型）シフト記号表'!$C$5:$W$46,21,FALSE))</f>
        <v/>
      </c>
      <c r="AW56" s="180" t="str">
        <f>IF(AW55="","",VLOOKUP(AW55,'（従来型）シフト記号表'!$C$5:$W$46,21,FALSE))</f>
        <v/>
      </c>
      <c r="AX56" s="180" t="str">
        <f>IF(AX55="","",VLOOKUP(AX55,'（従来型）シフト記号表'!$C$5:$W$46,21,FALSE))</f>
        <v/>
      </c>
      <c r="AY56" s="180" t="str">
        <f>IF(AY55="","",VLOOKUP(AY55,'（従来型）シフト記号表'!$C$5:$W$46,21,FALSE))</f>
        <v/>
      </c>
      <c r="AZ56" s="180" t="str">
        <f>IF(AZ55="","",VLOOKUP(AZ55,'（従来型）シフト記号表'!$C$5:$W$46,21,FALSE))</f>
        <v/>
      </c>
      <c r="BA56" s="180" t="str">
        <f>IF(BA55="","",VLOOKUP(BA55,'（従来型）シフト記号表'!$C$5:$W$46,21,FALSE))</f>
        <v/>
      </c>
      <c r="BB56" s="181" t="str">
        <f>IF(BB55="","",VLOOKUP(BB55,'（従来型）シフト記号表'!$C$5:$W$46,21,FALSE))</f>
        <v/>
      </c>
      <c r="BC56" s="179" t="str">
        <f>IF(BC55="","",VLOOKUP(BC55,'（従来型）シフト記号表'!$C$5:$W$46,21,FALSE))</f>
        <v/>
      </c>
      <c r="BD56" s="180" t="str">
        <f>IF(BD55="","",VLOOKUP(BD55,'（従来型）シフト記号表'!$C$5:$W$46,21,FALSE))</f>
        <v/>
      </c>
      <c r="BE56" s="180" t="str">
        <f>IF(BE55="","",VLOOKUP(BE55,'（従来型）シフト記号表'!$C$5:$W$46,21,FALSE))</f>
        <v/>
      </c>
      <c r="BF56" s="252">
        <f>IF($BI$3="計画",SUM(AA56:BB56),IF($BI$3="実績",SUM(AA56:BE56),""))</f>
        <v>0</v>
      </c>
      <c r="BG56" s="253"/>
      <c r="BH56" s="254">
        <f>IF($BI$3="計画",BF56/4,IF($BI$3="実績",(BF56/($BI$7/7)),""))</f>
        <v>0</v>
      </c>
      <c r="BI56" s="255"/>
      <c r="BJ56" s="240"/>
      <c r="BK56" s="241"/>
      <c r="BL56" s="241"/>
      <c r="BM56" s="241"/>
      <c r="BN56" s="242"/>
    </row>
    <row r="57" spans="2:66" ht="20.25" customHeight="1" x14ac:dyDescent="0.4">
      <c r="B57" s="59"/>
      <c r="C57" s="411"/>
      <c r="D57" s="416"/>
      <c r="E57" s="414"/>
      <c r="F57" s="415"/>
      <c r="G57" s="256"/>
      <c r="H57" s="257"/>
      <c r="I57" s="265">
        <f>G56</f>
        <v>0</v>
      </c>
      <c r="J57" s="257"/>
      <c r="K57" s="265">
        <f>M56</f>
        <v>0</v>
      </c>
      <c r="L57" s="257"/>
      <c r="M57" s="258"/>
      <c r="N57" s="259"/>
      <c r="O57" s="260"/>
      <c r="P57" s="261"/>
      <c r="Q57" s="261"/>
      <c r="R57" s="262"/>
      <c r="S57" s="278"/>
      <c r="T57" s="244"/>
      <c r="U57" s="279"/>
      <c r="V57" s="29" t="s">
        <v>129</v>
      </c>
      <c r="W57" s="52"/>
      <c r="X57" s="52"/>
      <c r="Y57" s="53"/>
      <c r="Z57" s="69"/>
      <c r="AA57" s="183" t="str">
        <f>IF(AA55="","",VLOOKUP(AA55,'（従来型）シフト記号表'!$C$5:$Y$46,23,FALSE))</f>
        <v/>
      </c>
      <c r="AB57" s="184" t="str">
        <f>IF(AB55="","",VLOOKUP(AB55,'（従来型）シフト記号表'!$C$5:$Y$46,23,FALSE))</f>
        <v/>
      </c>
      <c r="AC57" s="184" t="str">
        <f>IF(AC55="","",VLOOKUP(AC55,'（従来型）シフト記号表'!$C$5:$Y$46,23,FALSE))</f>
        <v/>
      </c>
      <c r="AD57" s="184" t="str">
        <f>IF(AD55="","",VLOOKUP(AD55,'（従来型）シフト記号表'!$C$5:$Y$46,23,FALSE))</f>
        <v/>
      </c>
      <c r="AE57" s="184" t="str">
        <f>IF(AE55="","",VLOOKUP(AE55,'（従来型）シフト記号表'!$C$5:$Y$46,23,FALSE))</f>
        <v/>
      </c>
      <c r="AF57" s="184" t="str">
        <f>IF(AF55="","",VLOOKUP(AF55,'（従来型）シフト記号表'!$C$5:$Y$46,23,FALSE))</f>
        <v/>
      </c>
      <c r="AG57" s="185" t="str">
        <f>IF(AG55="","",VLOOKUP(AG55,'（従来型）シフト記号表'!$C$5:$Y$46,23,FALSE))</f>
        <v/>
      </c>
      <c r="AH57" s="183" t="str">
        <f>IF(AH55="","",VLOOKUP(AH55,'（従来型）シフト記号表'!$C$5:$Y$46,23,FALSE))</f>
        <v/>
      </c>
      <c r="AI57" s="184" t="str">
        <f>IF(AI55="","",VLOOKUP(AI55,'（従来型）シフト記号表'!$C$5:$Y$46,23,FALSE))</f>
        <v/>
      </c>
      <c r="AJ57" s="184" t="str">
        <f>IF(AJ55="","",VLOOKUP(AJ55,'（従来型）シフト記号表'!$C$5:$Y$46,23,FALSE))</f>
        <v/>
      </c>
      <c r="AK57" s="184" t="str">
        <f>IF(AK55="","",VLOOKUP(AK55,'（従来型）シフト記号表'!$C$5:$Y$46,23,FALSE))</f>
        <v/>
      </c>
      <c r="AL57" s="184" t="str">
        <f>IF(AL55="","",VLOOKUP(AL55,'（従来型）シフト記号表'!$C$5:$Y$46,23,FALSE))</f>
        <v/>
      </c>
      <c r="AM57" s="184" t="str">
        <f>IF(AM55="","",VLOOKUP(AM55,'（従来型）シフト記号表'!$C$5:$Y$46,23,FALSE))</f>
        <v/>
      </c>
      <c r="AN57" s="185" t="str">
        <f>IF(AN55="","",VLOOKUP(AN55,'（従来型）シフト記号表'!$C$5:$Y$46,23,FALSE))</f>
        <v/>
      </c>
      <c r="AO57" s="183" t="str">
        <f>IF(AO55="","",VLOOKUP(AO55,'（従来型）シフト記号表'!$C$5:$Y$46,23,FALSE))</f>
        <v/>
      </c>
      <c r="AP57" s="184" t="str">
        <f>IF(AP55="","",VLOOKUP(AP55,'（従来型）シフト記号表'!$C$5:$Y$46,23,FALSE))</f>
        <v/>
      </c>
      <c r="AQ57" s="184" t="str">
        <f>IF(AQ55="","",VLOOKUP(AQ55,'（従来型）シフト記号表'!$C$5:$Y$46,23,FALSE))</f>
        <v/>
      </c>
      <c r="AR57" s="184" t="str">
        <f>IF(AR55="","",VLOOKUP(AR55,'（従来型）シフト記号表'!$C$5:$Y$46,23,FALSE))</f>
        <v/>
      </c>
      <c r="AS57" s="184" t="str">
        <f>IF(AS55="","",VLOOKUP(AS55,'（従来型）シフト記号表'!$C$5:$Y$46,23,FALSE))</f>
        <v/>
      </c>
      <c r="AT57" s="184" t="str">
        <f>IF(AT55="","",VLOOKUP(AT55,'（従来型）シフト記号表'!$C$5:$Y$46,23,FALSE))</f>
        <v/>
      </c>
      <c r="AU57" s="185" t="str">
        <f>IF(AU55="","",VLOOKUP(AU55,'（従来型）シフト記号表'!$C$5:$Y$46,23,FALSE))</f>
        <v/>
      </c>
      <c r="AV57" s="183" t="str">
        <f>IF(AV55="","",VLOOKUP(AV55,'（従来型）シフト記号表'!$C$5:$Y$46,23,FALSE))</f>
        <v/>
      </c>
      <c r="AW57" s="184" t="str">
        <f>IF(AW55="","",VLOOKUP(AW55,'（従来型）シフト記号表'!$C$5:$Y$46,23,FALSE))</f>
        <v/>
      </c>
      <c r="AX57" s="184" t="str">
        <f>IF(AX55="","",VLOOKUP(AX55,'（従来型）シフト記号表'!$C$5:$Y$46,23,FALSE))</f>
        <v/>
      </c>
      <c r="AY57" s="184" t="str">
        <f>IF(AY55="","",VLOOKUP(AY55,'（従来型）シフト記号表'!$C$5:$Y$46,23,FALSE))</f>
        <v/>
      </c>
      <c r="AZ57" s="184" t="str">
        <f>IF(AZ55="","",VLOOKUP(AZ55,'（従来型）シフト記号表'!$C$5:$Y$46,23,FALSE))</f>
        <v/>
      </c>
      <c r="BA57" s="184" t="str">
        <f>IF(BA55="","",VLOOKUP(BA55,'（従来型）シフト記号表'!$C$5:$Y$46,23,FALSE))</f>
        <v/>
      </c>
      <c r="BB57" s="185" t="str">
        <f>IF(BB55="","",VLOOKUP(BB55,'（従来型）シフト記号表'!$C$5:$Y$46,23,FALSE))</f>
        <v/>
      </c>
      <c r="BC57" s="183" t="str">
        <f>IF(BC55="","",VLOOKUP(BC55,'（従来型）シフト記号表'!$C$5:$Y$46,23,FALSE))</f>
        <v/>
      </c>
      <c r="BD57" s="184" t="str">
        <f>IF(BD55="","",VLOOKUP(BD55,'（従来型）シフト記号表'!$C$5:$Y$46,23,FALSE))</f>
        <v/>
      </c>
      <c r="BE57" s="184" t="str">
        <f>IF(BE55="","",VLOOKUP(BE55,'（従来型）シフト記号表'!$C$5:$Y$46,23,FALSE))</f>
        <v/>
      </c>
      <c r="BF57" s="263">
        <f>IF($BI$3="計画",SUM(AA57:BB57),IF($BI$3="実績",SUM(AA57:BE57),""))</f>
        <v>0</v>
      </c>
      <c r="BG57" s="264"/>
      <c r="BH57" s="284">
        <f>IF($BI$3="計画",BF57/4,IF($BI$3="実績",(BF57/($BI$7/7)),""))</f>
        <v>0</v>
      </c>
      <c r="BI57" s="285"/>
      <c r="BJ57" s="243"/>
      <c r="BK57" s="244"/>
      <c r="BL57" s="244"/>
      <c r="BM57" s="244"/>
      <c r="BN57" s="245"/>
    </row>
    <row r="58" spans="2:66" ht="20.25" customHeight="1" x14ac:dyDescent="0.4">
      <c r="B58" s="60"/>
      <c r="C58" s="410"/>
      <c r="D58" s="413"/>
      <c r="E58" s="414"/>
      <c r="F58" s="415"/>
      <c r="G58" s="246"/>
      <c r="H58" s="247"/>
      <c r="I58" s="205"/>
      <c r="J58" s="206"/>
      <c r="K58" s="205"/>
      <c r="L58" s="206"/>
      <c r="M58" s="272"/>
      <c r="N58" s="273"/>
      <c r="O58" s="250"/>
      <c r="P58" s="251"/>
      <c r="Q58" s="251"/>
      <c r="R58" s="247"/>
      <c r="S58" s="274"/>
      <c r="T58" s="238"/>
      <c r="U58" s="275"/>
      <c r="V58" s="25" t="s">
        <v>18</v>
      </c>
      <c r="W58" s="32"/>
      <c r="X58" s="32"/>
      <c r="Y58" s="20"/>
      <c r="Z58" s="68"/>
      <c r="AA58" s="209"/>
      <c r="AB58" s="213"/>
      <c r="AC58" s="213"/>
      <c r="AD58" s="213"/>
      <c r="AE58" s="213"/>
      <c r="AF58" s="213"/>
      <c r="AG58" s="211"/>
      <c r="AH58" s="209"/>
      <c r="AI58" s="213"/>
      <c r="AJ58" s="213"/>
      <c r="AK58" s="213"/>
      <c r="AL58" s="213"/>
      <c r="AM58" s="213"/>
      <c r="AN58" s="211"/>
      <c r="AO58" s="209"/>
      <c r="AP58" s="213"/>
      <c r="AQ58" s="213"/>
      <c r="AR58" s="213"/>
      <c r="AS58" s="213"/>
      <c r="AT58" s="213"/>
      <c r="AU58" s="211"/>
      <c r="AV58" s="209"/>
      <c r="AW58" s="213"/>
      <c r="AX58" s="213"/>
      <c r="AY58" s="213"/>
      <c r="AZ58" s="213"/>
      <c r="BA58" s="213"/>
      <c r="BB58" s="211"/>
      <c r="BC58" s="209"/>
      <c r="BD58" s="213"/>
      <c r="BE58" s="214"/>
      <c r="BF58" s="280"/>
      <c r="BG58" s="281"/>
      <c r="BH58" s="282"/>
      <c r="BI58" s="283"/>
      <c r="BJ58" s="237"/>
      <c r="BK58" s="238"/>
      <c r="BL58" s="238"/>
      <c r="BM58" s="238"/>
      <c r="BN58" s="239"/>
    </row>
    <row r="59" spans="2:66" ht="20.25" customHeight="1" x14ac:dyDescent="0.4">
      <c r="B59" s="58">
        <f>B56+1</f>
        <v>14</v>
      </c>
      <c r="C59" s="411"/>
      <c r="D59" s="416"/>
      <c r="E59" s="414"/>
      <c r="F59" s="415"/>
      <c r="G59" s="246"/>
      <c r="H59" s="247"/>
      <c r="I59" s="205"/>
      <c r="J59" s="206"/>
      <c r="K59" s="205"/>
      <c r="L59" s="206"/>
      <c r="M59" s="248"/>
      <c r="N59" s="249"/>
      <c r="O59" s="250"/>
      <c r="P59" s="251"/>
      <c r="Q59" s="251"/>
      <c r="R59" s="247"/>
      <c r="S59" s="276"/>
      <c r="T59" s="241"/>
      <c r="U59" s="277"/>
      <c r="V59" s="27" t="s">
        <v>84</v>
      </c>
      <c r="W59" s="28"/>
      <c r="X59" s="28"/>
      <c r="Y59" s="23"/>
      <c r="Z59" s="63"/>
      <c r="AA59" s="179" t="str">
        <f>IF(AA58="","",VLOOKUP(AA58,'（従来型）シフト記号表'!$C$5:$W$46,21,FALSE))</f>
        <v/>
      </c>
      <c r="AB59" s="180" t="str">
        <f>IF(AB58="","",VLOOKUP(AB58,'（従来型）シフト記号表'!$C$5:$W$46,21,FALSE))</f>
        <v/>
      </c>
      <c r="AC59" s="180" t="str">
        <f>IF(AC58="","",VLOOKUP(AC58,'（従来型）シフト記号表'!$C$5:$W$46,21,FALSE))</f>
        <v/>
      </c>
      <c r="AD59" s="180" t="str">
        <f>IF(AD58="","",VLOOKUP(AD58,'（従来型）シフト記号表'!$C$5:$W$46,21,FALSE))</f>
        <v/>
      </c>
      <c r="AE59" s="180" t="str">
        <f>IF(AE58="","",VLOOKUP(AE58,'（従来型）シフト記号表'!$C$5:$W$46,21,FALSE))</f>
        <v/>
      </c>
      <c r="AF59" s="180" t="str">
        <f>IF(AF58="","",VLOOKUP(AF58,'（従来型）シフト記号表'!$C$5:$W$46,21,FALSE))</f>
        <v/>
      </c>
      <c r="AG59" s="181" t="str">
        <f>IF(AG58="","",VLOOKUP(AG58,'（従来型）シフト記号表'!$C$5:$W$46,21,FALSE))</f>
        <v/>
      </c>
      <c r="AH59" s="179" t="str">
        <f>IF(AH58="","",VLOOKUP(AH58,'（従来型）シフト記号表'!$C$5:$W$46,21,FALSE))</f>
        <v/>
      </c>
      <c r="AI59" s="180" t="str">
        <f>IF(AI58="","",VLOOKUP(AI58,'（従来型）シフト記号表'!$C$5:$W$46,21,FALSE))</f>
        <v/>
      </c>
      <c r="AJ59" s="180" t="str">
        <f>IF(AJ58="","",VLOOKUP(AJ58,'（従来型）シフト記号表'!$C$5:$W$46,21,FALSE))</f>
        <v/>
      </c>
      <c r="AK59" s="180" t="str">
        <f>IF(AK58="","",VLOOKUP(AK58,'（従来型）シフト記号表'!$C$5:$W$46,21,FALSE))</f>
        <v/>
      </c>
      <c r="AL59" s="180" t="str">
        <f>IF(AL58="","",VLOOKUP(AL58,'（従来型）シフト記号表'!$C$5:$W$46,21,FALSE))</f>
        <v/>
      </c>
      <c r="AM59" s="180" t="str">
        <f>IF(AM58="","",VLOOKUP(AM58,'（従来型）シフト記号表'!$C$5:$W$46,21,FALSE))</f>
        <v/>
      </c>
      <c r="AN59" s="181" t="str">
        <f>IF(AN58="","",VLOOKUP(AN58,'（従来型）シフト記号表'!$C$5:$W$46,21,FALSE))</f>
        <v/>
      </c>
      <c r="AO59" s="179" t="str">
        <f>IF(AO58="","",VLOOKUP(AO58,'（従来型）シフト記号表'!$C$5:$W$46,21,FALSE))</f>
        <v/>
      </c>
      <c r="AP59" s="180" t="str">
        <f>IF(AP58="","",VLOOKUP(AP58,'（従来型）シフト記号表'!$C$5:$W$46,21,FALSE))</f>
        <v/>
      </c>
      <c r="AQ59" s="180" t="str">
        <f>IF(AQ58="","",VLOOKUP(AQ58,'（従来型）シフト記号表'!$C$5:$W$46,21,FALSE))</f>
        <v/>
      </c>
      <c r="AR59" s="180" t="str">
        <f>IF(AR58="","",VLOOKUP(AR58,'（従来型）シフト記号表'!$C$5:$W$46,21,FALSE))</f>
        <v/>
      </c>
      <c r="AS59" s="180" t="str">
        <f>IF(AS58="","",VLOOKUP(AS58,'（従来型）シフト記号表'!$C$5:$W$46,21,FALSE))</f>
        <v/>
      </c>
      <c r="AT59" s="180" t="str">
        <f>IF(AT58="","",VLOOKUP(AT58,'（従来型）シフト記号表'!$C$5:$W$46,21,FALSE))</f>
        <v/>
      </c>
      <c r="AU59" s="181" t="str">
        <f>IF(AU58="","",VLOOKUP(AU58,'（従来型）シフト記号表'!$C$5:$W$46,21,FALSE))</f>
        <v/>
      </c>
      <c r="AV59" s="179" t="str">
        <f>IF(AV58="","",VLOOKUP(AV58,'（従来型）シフト記号表'!$C$5:$W$46,21,FALSE))</f>
        <v/>
      </c>
      <c r="AW59" s="180" t="str">
        <f>IF(AW58="","",VLOOKUP(AW58,'（従来型）シフト記号表'!$C$5:$W$46,21,FALSE))</f>
        <v/>
      </c>
      <c r="AX59" s="180" t="str">
        <f>IF(AX58="","",VLOOKUP(AX58,'（従来型）シフト記号表'!$C$5:$W$46,21,FALSE))</f>
        <v/>
      </c>
      <c r="AY59" s="180" t="str">
        <f>IF(AY58="","",VLOOKUP(AY58,'（従来型）シフト記号表'!$C$5:$W$46,21,FALSE))</f>
        <v/>
      </c>
      <c r="AZ59" s="180" t="str">
        <f>IF(AZ58="","",VLOOKUP(AZ58,'（従来型）シフト記号表'!$C$5:$W$46,21,FALSE))</f>
        <v/>
      </c>
      <c r="BA59" s="180" t="str">
        <f>IF(BA58="","",VLOOKUP(BA58,'（従来型）シフト記号表'!$C$5:$W$46,21,FALSE))</f>
        <v/>
      </c>
      <c r="BB59" s="181" t="str">
        <f>IF(BB58="","",VLOOKUP(BB58,'（従来型）シフト記号表'!$C$5:$W$46,21,FALSE))</f>
        <v/>
      </c>
      <c r="BC59" s="179" t="str">
        <f>IF(BC58="","",VLOOKUP(BC58,'（従来型）シフト記号表'!$C$5:$W$46,21,FALSE))</f>
        <v/>
      </c>
      <c r="BD59" s="180" t="str">
        <f>IF(BD58="","",VLOOKUP(BD58,'（従来型）シフト記号表'!$C$5:$W$46,21,FALSE))</f>
        <v/>
      </c>
      <c r="BE59" s="180" t="str">
        <f>IF(BE58="","",VLOOKUP(BE58,'（従来型）シフト記号表'!$C$5:$W$46,21,FALSE))</f>
        <v/>
      </c>
      <c r="BF59" s="252">
        <f>IF($BI$3="計画",SUM(AA59:BB59),IF($BI$3="実績",SUM(AA59:BE59),""))</f>
        <v>0</v>
      </c>
      <c r="BG59" s="253"/>
      <c r="BH59" s="254">
        <f>IF($BI$3="計画",BF59/4,IF($BI$3="実績",(BF59/($BI$7/7)),""))</f>
        <v>0</v>
      </c>
      <c r="BI59" s="255"/>
      <c r="BJ59" s="240"/>
      <c r="BK59" s="241"/>
      <c r="BL59" s="241"/>
      <c r="BM59" s="241"/>
      <c r="BN59" s="242"/>
    </row>
    <row r="60" spans="2:66" ht="20.25" customHeight="1" x14ac:dyDescent="0.4">
      <c r="B60" s="59"/>
      <c r="C60" s="411"/>
      <c r="D60" s="416"/>
      <c r="E60" s="414"/>
      <c r="F60" s="415"/>
      <c r="G60" s="256"/>
      <c r="H60" s="257"/>
      <c r="I60" s="265">
        <f>G59</f>
        <v>0</v>
      </c>
      <c r="J60" s="257"/>
      <c r="K60" s="265">
        <f>M59</f>
        <v>0</v>
      </c>
      <c r="L60" s="257"/>
      <c r="M60" s="258"/>
      <c r="N60" s="259"/>
      <c r="O60" s="260"/>
      <c r="P60" s="261"/>
      <c r="Q60" s="261"/>
      <c r="R60" s="262"/>
      <c r="S60" s="278"/>
      <c r="T60" s="244"/>
      <c r="U60" s="279"/>
      <c r="V60" s="29" t="s">
        <v>129</v>
      </c>
      <c r="W60" s="52"/>
      <c r="X60" s="52"/>
      <c r="Y60" s="53"/>
      <c r="Z60" s="69"/>
      <c r="AA60" s="183" t="str">
        <f>IF(AA58="","",VLOOKUP(AA58,'（従来型）シフト記号表'!$C$5:$Y$46,23,FALSE))</f>
        <v/>
      </c>
      <c r="AB60" s="184" t="str">
        <f>IF(AB58="","",VLOOKUP(AB58,'（従来型）シフト記号表'!$C$5:$Y$46,23,FALSE))</f>
        <v/>
      </c>
      <c r="AC60" s="184" t="str">
        <f>IF(AC58="","",VLOOKUP(AC58,'（従来型）シフト記号表'!$C$5:$Y$46,23,FALSE))</f>
        <v/>
      </c>
      <c r="AD60" s="184" t="str">
        <f>IF(AD58="","",VLOOKUP(AD58,'（従来型）シフト記号表'!$C$5:$Y$46,23,FALSE))</f>
        <v/>
      </c>
      <c r="AE60" s="184" t="str">
        <f>IF(AE58="","",VLOOKUP(AE58,'（従来型）シフト記号表'!$C$5:$Y$46,23,FALSE))</f>
        <v/>
      </c>
      <c r="AF60" s="184" t="str">
        <f>IF(AF58="","",VLOOKUP(AF58,'（従来型）シフト記号表'!$C$5:$Y$46,23,FALSE))</f>
        <v/>
      </c>
      <c r="AG60" s="185" t="str">
        <f>IF(AG58="","",VLOOKUP(AG58,'（従来型）シフト記号表'!$C$5:$Y$46,23,FALSE))</f>
        <v/>
      </c>
      <c r="AH60" s="183" t="str">
        <f>IF(AH58="","",VLOOKUP(AH58,'（従来型）シフト記号表'!$C$5:$Y$46,23,FALSE))</f>
        <v/>
      </c>
      <c r="AI60" s="184" t="str">
        <f>IF(AI58="","",VLOOKUP(AI58,'（従来型）シフト記号表'!$C$5:$Y$46,23,FALSE))</f>
        <v/>
      </c>
      <c r="AJ60" s="184" t="str">
        <f>IF(AJ58="","",VLOOKUP(AJ58,'（従来型）シフト記号表'!$C$5:$Y$46,23,FALSE))</f>
        <v/>
      </c>
      <c r="AK60" s="184" t="str">
        <f>IF(AK58="","",VLOOKUP(AK58,'（従来型）シフト記号表'!$C$5:$Y$46,23,FALSE))</f>
        <v/>
      </c>
      <c r="AL60" s="184" t="str">
        <f>IF(AL58="","",VLOOKUP(AL58,'（従来型）シフト記号表'!$C$5:$Y$46,23,FALSE))</f>
        <v/>
      </c>
      <c r="AM60" s="184" t="str">
        <f>IF(AM58="","",VLOOKUP(AM58,'（従来型）シフト記号表'!$C$5:$Y$46,23,FALSE))</f>
        <v/>
      </c>
      <c r="AN60" s="185" t="str">
        <f>IF(AN58="","",VLOOKUP(AN58,'（従来型）シフト記号表'!$C$5:$Y$46,23,FALSE))</f>
        <v/>
      </c>
      <c r="AO60" s="183" t="str">
        <f>IF(AO58="","",VLOOKUP(AO58,'（従来型）シフト記号表'!$C$5:$Y$46,23,FALSE))</f>
        <v/>
      </c>
      <c r="AP60" s="184" t="str">
        <f>IF(AP58="","",VLOOKUP(AP58,'（従来型）シフト記号表'!$C$5:$Y$46,23,FALSE))</f>
        <v/>
      </c>
      <c r="AQ60" s="184" t="str">
        <f>IF(AQ58="","",VLOOKUP(AQ58,'（従来型）シフト記号表'!$C$5:$Y$46,23,FALSE))</f>
        <v/>
      </c>
      <c r="AR60" s="184" t="str">
        <f>IF(AR58="","",VLOOKUP(AR58,'（従来型）シフト記号表'!$C$5:$Y$46,23,FALSE))</f>
        <v/>
      </c>
      <c r="AS60" s="184" t="str">
        <f>IF(AS58="","",VLOOKUP(AS58,'（従来型）シフト記号表'!$C$5:$Y$46,23,FALSE))</f>
        <v/>
      </c>
      <c r="AT60" s="184" t="str">
        <f>IF(AT58="","",VLOOKUP(AT58,'（従来型）シフト記号表'!$C$5:$Y$46,23,FALSE))</f>
        <v/>
      </c>
      <c r="AU60" s="185" t="str">
        <f>IF(AU58="","",VLOOKUP(AU58,'（従来型）シフト記号表'!$C$5:$Y$46,23,FALSE))</f>
        <v/>
      </c>
      <c r="AV60" s="183" t="str">
        <f>IF(AV58="","",VLOOKUP(AV58,'（従来型）シフト記号表'!$C$5:$Y$46,23,FALSE))</f>
        <v/>
      </c>
      <c r="AW60" s="184" t="str">
        <f>IF(AW58="","",VLOOKUP(AW58,'（従来型）シフト記号表'!$C$5:$Y$46,23,FALSE))</f>
        <v/>
      </c>
      <c r="AX60" s="184" t="str">
        <f>IF(AX58="","",VLOOKUP(AX58,'（従来型）シフト記号表'!$C$5:$Y$46,23,FALSE))</f>
        <v/>
      </c>
      <c r="AY60" s="184" t="str">
        <f>IF(AY58="","",VLOOKUP(AY58,'（従来型）シフト記号表'!$C$5:$Y$46,23,FALSE))</f>
        <v/>
      </c>
      <c r="AZ60" s="184" t="str">
        <f>IF(AZ58="","",VLOOKUP(AZ58,'（従来型）シフト記号表'!$C$5:$Y$46,23,FALSE))</f>
        <v/>
      </c>
      <c r="BA60" s="184" t="str">
        <f>IF(BA58="","",VLOOKUP(BA58,'（従来型）シフト記号表'!$C$5:$Y$46,23,FALSE))</f>
        <v/>
      </c>
      <c r="BB60" s="185" t="str">
        <f>IF(BB58="","",VLOOKUP(BB58,'（従来型）シフト記号表'!$C$5:$Y$46,23,FALSE))</f>
        <v/>
      </c>
      <c r="BC60" s="183" t="str">
        <f>IF(BC58="","",VLOOKUP(BC58,'（従来型）シフト記号表'!$C$5:$Y$46,23,FALSE))</f>
        <v/>
      </c>
      <c r="BD60" s="184" t="str">
        <f>IF(BD58="","",VLOOKUP(BD58,'（従来型）シフト記号表'!$C$5:$Y$46,23,FALSE))</f>
        <v/>
      </c>
      <c r="BE60" s="184" t="str">
        <f>IF(BE58="","",VLOOKUP(BE58,'（従来型）シフト記号表'!$C$5:$Y$46,23,FALSE))</f>
        <v/>
      </c>
      <c r="BF60" s="263">
        <f>IF($BI$3="計画",SUM(AA60:BB60),IF($BI$3="実績",SUM(AA60:BE60),""))</f>
        <v>0</v>
      </c>
      <c r="BG60" s="264"/>
      <c r="BH60" s="284">
        <f>IF($BI$3="計画",BF60/4,IF($BI$3="実績",(BF60/($BI$7/7)),""))</f>
        <v>0</v>
      </c>
      <c r="BI60" s="285"/>
      <c r="BJ60" s="243"/>
      <c r="BK60" s="244"/>
      <c r="BL60" s="244"/>
      <c r="BM60" s="244"/>
      <c r="BN60" s="245"/>
    </row>
    <row r="61" spans="2:66" ht="20.25" customHeight="1" x14ac:dyDescent="0.4">
      <c r="B61" s="60"/>
      <c r="C61" s="410"/>
      <c r="D61" s="413"/>
      <c r="E61" s="414"/>
      <c r="F61" s="415"/>
      <c r="G61" s="246"/>
      <c r="H61" s="247"/>
      <c r="I61" s="205"/>
      <c r="J61" s="206"/>
      <c r="K61" s="205"/>
      <c r="L61" s="206"/>
      <c r="M61" s="272"/>
      <c r="N61" s="273"/>
      <c r="O61" s="250"/>
      <c r="P61" s="251"/>
      <c r="Q61" s="251"/>
      <c r="R61" s="247"/>
      <c r="S61" s="274"/>
      <c r="T61" s="238"/>
      <c r="U61" s="275"/>
      <c r="V61" s="25" t="s">
        <v>18</v>
      </c>
      <c r="W61" s="32"/>
      <c r="X61" s="32"/>
      <c r="Y61" s="20"/>
      <c r="Z61" s="68"/>
      <c r="AA61" s="209"/>
      <c r="AB61" s="213"/>
      <c r="AC61" s="213"/>
      <c r="AD61" s="213"/>
      <c r="AE61" s="213"/>
      <c r="AF61" s="213"/>
      <c r="AG61" s="211"/>
      <c r="AH61" s="209"/>
      <c r="AI61" s="213"/>
      <c r="AJ61" s="213"/>
      <c r="AK61" s="213"/>
      <c r="AL61" s="213"/>
      <c r="AM61" s="213"/>
      <c r="AN61" s="211"/>
      <c r="AO61" s="209"/>
      <c r="AP61" s="213"/>
      <c r="AQ61" s="213"/>
      <c r="AR61" s="213"/>
      <c r="AS61" s="213"/>
      <c r="AT61" s="213"/>
      <c r="AU61" s="211"/>
      <c r="AV61" s="209"/>
      <c r="AW61" s="213"/>
      <c r="AX61" s="213"/>
      <c r="AY61" s="213"/>
      <c r="AZ61" s="213"/>
      <c r="BA61" s="213"/>
      <c r="BB61" s="211"/>
      <c r="BC61" s="209"/>
      <c r="BD61" s="213"/>
      <c r="BE61" s="214"/>
      <c r="BF61" s="280"/>
      <c r="BG61" s="281"/>
      <c r="BH61" s="282"/>
      <c r="BI61" s="283"/>
      <c r="BJ61" s="237"/>
      <c r="BK61" s="238"/>
      <c r="BL61" s="238"/>
      <c r="BM61" s="238"/>
      <c r="BN61" s="239"/>
    </row>
    <row r="62" spans="2:66" ht="20.25" customHeight="1" x14ac:dyDescent="0.4">
      <c r="B62" s="58">
        <f>B59+1</f>
        <v>15</v>
      </c>
      <c r="C62" s="411"/>
      <c r="D62" s="416"/>
      <c r="E62" s="414"/>
      <c r="F62" s="415"/>
      <c r="G62" s="246"/>
      <c r="H62" s="247"/>
      <c r="I62" s="205"/>
      <c r="J62" s="206"/>
      <c r="K62" s="205"/>
      <c r="L62" s="206"/>
      <c r="M62" s="248"/>
      <c r="N62" s="249"/>
      <c r="O62" s="250"/>
      <c r="P62" s="251"/>
      <c r="Q62" s="251"/>
      <c r="R62" s="247"/>
      <c r="S62" s="276"/>
      <c r="T62" s="241"/>
      <c r="U62" s="277"/>
      <c r="V62" s="27" t="s">
        <v>84</v>
      </c>
      <c r="W62" s="28"/>
      <c r="X62" s="28"/>
      <c r="Y62" s="23"/>
      <c r="Z62" s="63"/>
      <c r="AA62" s="179" t="str">
        <f>IF(AA61="","",VLOOKUP(AA61,'（従来型）シフト記号表'!$C$5:$W$46,21,FALSE))</f>
        <v/>
      </c>
      <c r="AB62" s="180" t="str">
        <f>IF(AB61="","",VLOOKUP(AB61,'（従来型）シフト記号表'!$C$5:$W$46,21,FALSE))</f>
        <v/>
      </c>
      <c r="AC62" s="180" t="str">
        <f>IF(AC61="","",VLOOKUP(AC61,'（従来型）シフト記号表'!$C$5:$W$46,21,FALSE))</f>
        <v/>
      </c>
      <c r="AD62" s="180" t="str">
        <f>IF(AD61="","",VLOOKUP(AD61,'（従来型）シフト記号表'!$C$5:$W$46,21,FALSE))</f>
        <v/>
      </c>
      <c r="AE62" s="180" t="str">
        <f>IF(AE61="","",VLOOKUP(AE61,'（従来型）シフト記号表'!$C$5:$W$46,21,FALSE))</f>
        <v/>
      </c>
      <c r="AF62" s="180" t="str">
        <f>IF(AF61="","",VLOOKUP(AF61,'（従来型）シフト記号表'!$C$5:$W$46,21,FALSE))</f>
        <v/>
      </c>
      <c r="AG62" s="181" t="str">
        <f>IF(AG61="","",VLOOKUP(AG61,'（従来型）シフト記号表'!$C$5:$W$46,21,FALSE))</f>
        <v/>
      </c>
      <c r="AH62" s="179" t="str">
        <f>IF(AH61="","",VLOOKUP(AH61,'（従来型）シフト記号表'!$C$5:$W$46,21,FALSE))</f>
        <v/>
      </c>
      <c r="AI62" s="180" t="str">
        <f>IF(AI61="","",VLOOKUP(AI61,'（従来型）シフト記号表'!$C$5:$W$46,21,FALSE))</f>
        <v/>
      </c>
      <c r="AJ62" s="180" t="str">
        <f>IF(AJ61="","",VLOOKUP(AJ61,'（従来型）シフト記号表'!$C$5:$W$46,21,FALSE))</f>
        <v/>
      </c>
      <c r="AK62" s="180" t="str">
        <f>IF(AK61="","",VLOOKUP(AK61,'（従来型）シフト記号表'!$C$5:$W$46,21,FALSE))</f>
        <v/>
      </c>
      <c r="AL62" s="180" t="str">
        <f>IF(AL61="","",VLOOKUP(AL61,'（従来型）シフト記号表'!$C$5:$W$46,21,FALSE))</f>
        <v/>
      </c>
      <c r="AM62" s="180" t="str">
        <f>IF(AM61="","",VLOOKUP(AM61,'（従来型）シフト記号表'!$C$5:$W$46,21,FALSE))</f>
        <v/>
      </c>
      <c r="AN62" s="181" t="str">
        <f>IF(AN61="","",VLOOKUP(AN61,'（従来型）シフト記号表'!$C$5:$W$46,21,FALSE))</f>
        <v/>
      </c>
      <c r="AO62" s="179" t="str">
        <f>IF(AO61="","",VLOOKUP(AO61,'（従来型）シフト記号表'!$C$5:$W$46,21,FALSE))</f>
        <v/>
      </c>
      <c r="AP62" s="180" t="str">
        <f>IF(AP61="","",VLOOKUP(AP61,'（従来型）シフト記号表'!$C$5:$W$46,21,FALSE))</f>
        <v/>
      </c>
      <c r="AQ62" s="180" t="str">
        <f>IF(AQ61="","",VLOOKUP(AQ61,'（従来型）シフト記号表'!$C$5:$W$46,21,FALSE))</f>
        <v/>
      </c>
      <c r="AR62" s="180" t="str">
        <f>IF(AR61="","",VLOOKUP(AR61,'（従来型）シフト記号表'!$C$5:$W$46,21,FALSE))</f>
        <v/>
      </c>
      <c r="AS62" s="180" t="str">
        <f>IF(AS61="","",VLOOKUP(AS61,'（従来型）シフト記号表'!$C$5:$W$46,21,FALSE))</f>
        <v/>
      </c>
      <c r="AT62" s="180" t="str">
        <f>IF(AT61="","",VLOOKUP(AT61,'（従来型）シフト記号表'!$C$5:$W$46,21,FALSE))</f>
        <v/>
      </c>
      <c r="AU62" s="181" t="str">
        <f>IF(AU61="","",VLOOKUP(AU61,'（従来型）シフト記号表'!$C$5:$W$46,21,FALSE))</f>
        <v/>
      </c>
      <c r="AV62" s="179" t="str">
        <f>IF(AV61="","",VLOOKUP(AV61,'（従来型）シフト記号表'!$C$5:$W$46,21,FALSE))</f>
        <v/>
      </c>
      <c r="AW62" s="180" t="str">
        <f>IF(AW61="","",VLOOKUP(AW61,'（従来型）シフト記号表'!$C$5:$W$46,21,FALSE))</f>
        <v/>
      </c>
      <c r="AX62" s="180" t="str">
        <f>IF(AX61="","",VLOOKUP(AX61,'（従来型）シフト記号表'!$C$5:$W$46,21,FALSE))</f>
        <v/>
      </c>
      <c r="AY62" s="180" t="str">
        <f>IF(AY61="","",VLOOKUP(AY61,'（従来型）シフト記号表'!$C$5:$W$46,21,FALSE))</f>
        <v/>
      </c>
      <c r="AZ62" s="180" t="str">
        <f>IF(AZ61="","",VLOOKUP(AZ61,'（従来型）シフト記号表'!$C$5:$W$46,21,FALSE))</f>
        <v/>
      </c>
      <c r="BA62" s="180" t="str">
        <f>IF(BA61="","",VLOOKUP(BA61,'（従来型）シフト記号表'!$C$5:$W$46,21,FALSE))</f>
        <v/>
      </c>
      <c r="BB62" s="181" t="str">
        <f>IF(BB61="","",VLOOKUP(BB61,'（従来型）シフト記号表'!$C$5:$W$46,21,FALSE))</f>
        <v/>
      </c>
      <c r="BC62" s="179" t="str">
        <f>IF(BC61="","",VLOOKUP(BC61,'（従来型）シフト記号表'!$C$5:$W$46,21,FALSE))</f>
        <v/>
      </c>
      <c r="BD62" s="180" t="str">
        <f>IF(BD61="","",VLOOKUP(BD61,'（従来型）シフト記号表'!$C$5:$W$46,21,FALSE))</f>
        <v/>
      </c>
      <c r="BE62" s="180" t="str">
        <f>IF(BE61="","",VLOOKUP(BE61,'（従来型）シフト記号表'!$C$5:$W$46,21,FALSE))</f>
        <v/>
      </c>
      <c r="BF62" s="252">
        <f>IF($BI$3="計画",SUM(AA62:BB62),IF($BI$3="実績",SUM(AA62:BE62),""))</f>
        <v>0</v>
      </c>
      <c r="BG62" s="253"/>
      <c r="BH62" s="254">
        <f>IF($BI$3="計画",BF62/4,IF($BI$3="実績",(BF62/($BI$7/7)),""))</f>
        <v>0</v>
      </c>
      <c r="BI62" s="255"/>
      <c r="BJ62" s="240"/>
      <c r="BK62" s="241"/>
      <c r="BL62" s="241"/>
      <c r="BM62" s="241"/>
      <c r="BN62" s="242"/>
    </row>
    <row r="63" spans="2:66" ht="20.25" customHeight="1" x14ac:dyDescent="0.4">
      <c r="B63" s="59"/>
      <c r="C63" s="411"/>
      <c r="D63" s="416"/>
      <c r="E63" s="414"/>
      <c r="F63" s="415"/>
      <c r="G63" s="256"/>
      <c r="H63" s="257"/>
      <c r="I63" s="265">
        <f>G62</f>
        <v>0</v>
      </c>
      <c r="J63" s="257"/>
      <c r="K63" s="265">
        <f>M62</f>
        <v>0</v>
      </c>
      <c r="L63" s="257"/>
      <c r="M63" s="258"/>
      <c r="N63" s="259"/>
      <c r="O63" s="260"/>
      <c r="P63" s="261"/>
      <c r="Q63" s="261"/>
      <c r="R63" s="262"/>
      <c r="S63" s="278"/>
      <c r="T63" s="244"/>
      <c r="U63" s="279"/>
      <c r="V63" s="29" t="s">
        <v>129</v>
      </c>
      <c r="W63" s="52"/>
      <c r="X63" s="52"/>
      <c r="Y63" s="53"/>
      <c r="Z63" s="69"/>
      <c r="AA63" s="183" t="str">
        <f>IF(AA61="","",VLOOKUP(AA61,'（従来型）シフト記号表'!$C$5:$Y$46,23,FALSE))</f>
        <v/>
      </c>
      <c r="AB63" s="184" t="str">
        <f>IF(AB61="","",VLOOKUP(AB61,'（従来型）シフト記号表'!$C$5:$Y$46,23,FALSE))</f>
        <v/>
      </c>
      <c r="AC63" s="184" t="str">
        <f>IF(AC61="","",VLOOKUP(AC61,'（従来型）シフト記号表'!$C$5:$Y$46,23,FALSE))</f>
        <v/>
      </c>
      <c r="AD63" s="184" t="str">
        <f>IF(AD61="","",VLOOKUP(AD61,'（従来型）シフト記号表'!$C$5:$Y$46,23,FALSE))</f>
        <v/>
      </c>
      <c r="AE63" s="184" t="str">
        <f>IF(AE61="","",VLOOKUP(AE61,'（従来型）シフト記号表'!$C$5:$Y$46,23,FALSE))</f>
        <v/>
      </c>
      <c r="AF63" s="184" t="str">
        <f>IF(AF61="","",VLOOKUP(AF61,'（従来型）シフト記号表'!$C$5:$Y$46,23,FALSE))</f>
        <v/>
      </c>
      <c r="AG63" s="185" t="str">
        <f>IF(AG61="","",VLOOKUP(AG61,'（従来型）シフト記号表'!$C$5:$Y$46,23,FALSE))</f>
        <v/>
      </c>
      <c r="AH63" s="183" t="str">
        <f>IF(AH61="","",VLOOKUP(AH61,'（従来型）シフト記号表'!$C$5:$Y$46,23,FALSE))</f>
        <v/>
      </c>
      <c r="AI63" s="184" t="str">
        <f>IF(AI61="","",VLOOKUP(AI61,'（従来型）シフト記号表'!$C$5:$Y$46,23,FALSE))</f>
        <v/>
      </c>
      <c r="AJ63" s="184" t="str">
        <f>IF(AJ61="","",VLOOKUP(AJ61,'（従来型）シフト記号表'!$C$5:$Y$46,23,FALSE))</f>
        <v/>
      </c>
      <c r="AK63" s="184" t="str">
        <f>IF(AK61="","",VLOOKUP(AK61,'（従来型）シフト記号表'!$C$5:$Y$46,23,FALSE))</f>
        <v/>
      </c>
      <c r="AL63" s="184" t="str">
        <f>IF(AL61="","",VLOOKUP(AL61,'（従来型）シフト記号表'!$C$5:$Y$46,23,FALSE))</f>
        <v/>
      </c>
      <c r="AM63" s="184" t="str">
        <f>IF(AM61="","",VLOOKUP(AM61,'（従来型）シフト記号表'!$C$5:$Y$46,23,FALSE))</f>
        <v/>
      </c>
      <c r="AN63" s="185" t="str">
        <f>IF(AN61="","",VLOOKUP(AN61,'（従来型）シフト記号表'!$C$5:$Y$46,23,FALSE))</f>
        <v/>
      </c>
      <c r="AO63" s="183" t="str">
        <f>IF(AO61="","",VLOOKUP(AO61,'（従来型）シフト記号表'!$C$5:$Y$46,23,FALSE))</f>
        <v/>
      </c>
      <c r="AP63" s="184" t="str">
        <f>IF(AP61="","",VLOOKUP(AP61,'（従来型）シフト記号表'!$C$5:$Y$46,23,FALSE))</f>
        <v/>
      </c>
      <c r="AQ63" s="184" t="str">
        <f>IF(AQ61="","",VLOOKUP(AQ61,'（従来型）シフト記号表'!$C$5:$Y$46,23,FALSE))</f>
        <v/>
      </c>
      <c r="AR63" s="184" t="str">
        <f>IF(AR61="","",VLOOKUP(AR61,'（従来型）シフト記号表'!$C$5:$Y$46,23,FALSE))</f>
        <v/>
      </c>
      <c r="AS63" s="184" t="str">
        <f>IF(AS61="","",VLOOKUP(AS61,'（従来型）シフト記号表'!$C$5:$Y$46,23,FALSE))</f>
        <v/>
      </c>
      <c r="AT63" s="184" t="str">
        <f>IF(AT61="","",VLOOKUP(AT61,'（従来型）シフト記号表'!$C$5:$Y$46,23,FALSE))</f>
        <v/>
      </c>
      <c r="AU63" s="185" t="str">
        <f>IF(AU61="","",VLOOKUP(AU61,'（従来型）シフト記号表'!$C$5:$Y$46,23,FALSE))</f>
        <v/>
      </c>
      <c r="AV63" s="183" t="str">
        <f>IF(AV61="","",VLOOKUP(AV61,'（従来型）シフト記号表'!$C$5:$Y$46,23,FALSE))</f>
        <v/>
      </c>
      <c r="AW63" s="184" t="str">
        <f>IF(AW61="","",VLOOKUP(AW61,'（従来型）シフト記号表'!$C$5:$Y$46,23,FALSE))</f>
        <v/>
      </c>
      <c r="AX63" s="184" t="str">
        <f>IF(AX61="","",VLOOKUP(AX61,'（従来型）シフト記号表'!$C$5:$Y$46,23,FALSE))</f>
        <v/>
      </c>
      <c r="AY63" s="184" t="str">
        <f>IF(AY61="","",VLOOKUP(AY61,'（従来型）シフト記号表'!$C$5:$Y$46,23,FALSE))</f>
        <v/>
      </c>
      <c r="AZ63" s="184" t="str">
        <f>IF(AZ61="","",VLOOKUP(AZ61,'（従来型）シフト記号表'!$C$5:$Y$46,23,FALSE))</f>
        <v/>
      </c>
      <c r="BA63" s="184" t="str">
        <f>IF(BA61="","",VLOOKUP(BA61,'（従来型）シフト記号表'!$C$5:$Y$46,23,FALSE))</f>
        <v/>
      </c>
      <c r="BB63" s="185" t="str">
        <f>IF(BB61="","",VLOOKUP(BB61,'（従来型）シフト記号表'!$C$5:$Y$46,23,FALSE))</f>
        <v/>
      </c>
      <c r="BC63" s="183" t="str">
        <f>IF(BC61="","",VLOOKUP(BC61,'（従来型）シフト記号表'!$C$5:$Y$46,23,FALSE))</f>
        <v/>
      </c>
      <c r="BD63" s="184" t="str">
        <f>IF(BD61="","",VLOOKUP(BD61,'（従来型）シフト記号表'!$C$5:$Y$46,23,FALSE))</f>
        <v/>
      </c>
      <c r="BE63" s="184" t="str">
        <f>IF(BE61="","",VLOOKUP(BE61,'（従来型）シフト記号表'!$C$5:$Y$46,23,FALSE))</f>
        <v/>
      </c>
      <c r="BF63" s="263">
        <f>IF($BI$3="計画",SUM(AA63:BB63),IF($BI$3="実績",SUM(AA63:BE63),""))</f>
        <v>0</v>
      </c>
      <c r="BG63" s="264"/>
      <c r="BH63" s="284">
        <f>IF($BI$3="計画",BF63/4,IF($BI$3="実績",(BF63/($BI$7/7)),""))</f>
        <v>0</v>
      </c>
      <c r="BI63" s="285"/>
      <c r="BJ63" s="243"/>
      <c r="BK63" s="244"/>
      <c r="BL63" s="244"/>
      <c r="BM63" s="244"/>
      <c r="BN63" s="245"/>
    </row>
    <row r="64" spans="2:66" ht="20.25" customHeight="1" x14ac:dyDescent="0.4">
      <c r="B64" s="60"/>
      <c r="C64" s="410"/>
      <c r="D64" s="413"/>
      <c r="E64" s="414"/>
      <c r="F64" s="415"/>
      <c r="G64" s="246"/>
      <c r="H64" s="247"/>
      <c r="I64" s="205"/>
      <c r="J64" s="206"/>
      <c r="K64" s="205"/>
      <c r="L64" s="206"/>
      <c r="M64" s="272"/>
      <c r="N64" s="273"/>
      <c r="O64" s="250"/>
      <c r="P64" s="251"/>
      <c r="Q64" s="251"/>
      <c r="R64" s="247"/>
      <c r="S64" s="274"/>
      <c r="T64" s="238"/>
      <c r="U64" s="275"/>
      <c r="V64" s="25" t="s">
        <v>18</v>
      </c>
      <c r="W64" s="32"/>
      <c r="X64" s="32"/>
      <c r="Y64" s="20"/>
      <c r="Z64" s="68"/>
      <c r="AA64" s="209"/>
      <c r="AB64" s="213"/>
      <c r="AC64" s="213"/>
      <c r="AD64" s="213"/>
      <c r="AE64" s="213"/>
      <c r="AF64" s="213"/>
      <c r="AG64" s="211"/>
      <c r="AH64" s="209"/>
      <c r="AI64" s="213"/>
      <c r="AJ64" s="213"/>
      <c r="AK64" s="213"/>
      <c r="AL64" s="213"/>
      <c r="AM64" s="213"/>
      <c r="AN64" s="211"/>
      <c r="AO64" s="209"/>
      <c r="AP64" s="213"/>
      <c r="AQ64" s="213"/>
      <c r="AR64" s="213"/>
      <c r="AS64" s="213"/>
      <c r="AT64" s="213"/>
      <c r="AU64" s="211"/>
      <c r="AV64" s="209"/>
      <c r="AW64" s="213"/>
      <c r="AX64" s="213"/>
      <c r="AY64" s="213"/>
      <c r="AZ64" s="213"/>
      <c r="BA64" s="213"/>
      <c r="BB64" s="211"/>
      <c r="BC64" s="209"/>
      <c r="BD64" s="213"/>
      <c r="BE64" s="214"/>
      <c r="BF64" s="280"/>
      <c r="BG64" s="281"/>
      <c r="BH64" s="282"/>
      <c r="BI64" s="283"/>
      <c r="BJ64" s="237"/>
      <c r="BK64" s="238"/>
      <c r="BL64" s="238"/>
      <c r="BM64" s="238"/>
      <c r="BN64" s="239"/>
    </row>
    <row r="65" spans="2:66" ht="20.25" customHeight="1" x14ac:dyDescent="0.4">
      <c r="B65" s="58">
        <f>B62+1</f>
        <v>16</v>
      </c>
      <c r="C65" s="411"/>
      <c r="D65" s="416"/>
      <c r="E65" s="414"/>
      <c r="F65" s="415"/>
      <c r="G65" s="246"/>
      <c r="H65" s="247"/>
      <c r="I65" s="205"/>
      <c r="J65" s="206"/>
      <c r="K65" s="205"/>
      <c r="L65" s="206"/>
      <c r="M65" s="248"/>
      <c r="N65" s="249"/>
      <c r="O65" s="250"/>
      <c r="P65" s="251"/>
      <c r="Q65" s="251"/>
      <c r="R65" s="247"/>
      <c r="S65" s="276"/>
      <c r="T65" s="241"/>
      <c r="U65" s="277"/>
      <c r="V65" s="27" t="s">
        <v>84</v>
      </c>
      <c r="W65" s="28"/>
      <c r="X65" s="28"/>
      <c r="Y65" s="23"/>
      <c r="Z65" s="63"/>
      <c r="AA65" s="179" t="str">
        <f>IF(AA64="","",VLOOKUP(AA64,'（従来型）シフト記号表'!$C$5:$W$46,21,FALSE))</f>
        <v/>
      </c>
      <c r="AB65" s="180" t="str">
        <f>IF(AB64="","",VLOOKUP(AB64,'（従来型）シフト記号表'!$C$5:$W$46,21,FALSE))</f>
        <v/>
      </c>
      <c r="AC65" s="180" t="str">
        <f>IF(AC64="","",VLOOKUP(AC64,'（従来型）シフト記号表'!$C$5:$W$46,21,FALSE))</f>
        <v/>
      </c>
      <c r="AD65" s="180" t="str">
        <f>IF(AD64="","",VLOOKUP(AD64,'（従来型）シフト記号表'!$C$5:$W$46,21,FALSE))</f>
        <v/>
      </c>
      <c r="AE65" s="180" t="str">
        <f>IF(AE64="","",VLOOKUP(AE64,'（従来型）シフト記号表'!$C$5:$W$46,21,FALSE))</f>
        <v/>
      </c>
      <c r="AF65" s="180" t="str">
        <f>IF(AF64="","",VLOOKUP(AF64,'（従来型）シフト記号表'!$C$5:$W$46,21,FALSE))</f>
        <v/>
      </c>
      <c r="AG65" s="181" t="str">
        <f>IF(AG64="","",VLOOKUP(AG64,'（従来型）シフト記号表'!$C$5:$W$46,21,FALSE))</f>
        <v/>
      </c>
      <c r="AH65" s="179" t="str">
        <f>IF(AH64="","",VLOOKUP(AH64,'（従来型）シフト記号表'!$C$5:$W$46,21,FALSE))</f>
        <v/>
      </c>
      <c r="AI65" s="180" t="str">
        <f>IF(AI64="","",VLOOKUP(AI64,'（従来型）シフト記号表'!$C$5:$W$46,21,FALSE))</f>
        <v/>
      </c>
      <c r="AJ65" s="180" t="str">
        <f>IF(AJ64="","",VLOOKUP(AJ64,'（従来型）シフト記号表'!$C$5:$W$46,21,FALSE))</f>
        <v/>
      </c>
      <c r="AK65" s="180" t="str">
        <f>IF(AK64="","",VLOOKUP(AK64,'（従来型）シフト記号表'!$C$5:$W$46,21,FALSE))</f>
        <v/>
      </c>
      <c r="AL65" s="180" t="str">
        <f>IF(AL64="","",VLOOKUP(AL64,'（従来型）シフト記号表'!$C$5:$W$46,21,FALSE))</f>
        <v/>
      </c>
      <c r="AM65" s="180" t="str">
        <f>IF(AM64="","",VLOOKUP(AM64,'（従来型）シフト記号表'!$C$5:$W$46,21,FALSE))</f>
        <v/>
      </c>
      <c r="AN65" s="181" t="str">
        <f>IF(AN64="","",VLOOKUP(AN64,'（従来型）シフト記号表'!$C$5:$W$46,21,FALSE))</f>
        <v/>
      </c>
      <c r="AO65" s="179" t="str">
        <f>IF(AO64="","",VLOOKUP(AO64,'（従来型）シフト記号表'!$C$5:$W$46,21,FALSE))</f>
        <v/>
      </c>
      <c r="AP65" s="180" t="str">
        <f>IF(AP64="","",VLOOKUP(AP64,'（従来型）シフト記号表'!$C$5:$W$46,21,FALSE))</f>
        <v/>
      </c>
      <c r="AQ65" s="180" t="str">
        <f>IF(AQ64="","",VLOOKUP(AQ64,'（従来型）シフト記号表'!$C$5:$W$46,21,FALSE))</f>
        <v/>
      </c>
      <c r="AR65" s="180" t="str">
        <f>IF(AR64="","",VLOOKUP(AR64,'（従来型）シフト記号表'!$C$5:$W$46,21,FALSE))</f>
        <v/>
      </c>
      <c r="AS65" s="180" t="str">
        <f>IF(AS64="","",VLOOKUP(AS64,'（従来型）シフト記号表'!$C$5:$W$46,21,FALSE))</f>
        <v/>
      </c>
      <c r="AT65" s="180" t="str">
        <f>IF(AT64="","",VLOOKUP(AT64,'（従来型）シフト記号表'!$C$5:$W$46,21,FALSE))</f>
        <v/>
      </c>
      <c r="AU65" s="181" t="str">
        <f>IF(AU64="","",VLOOKUP(AU64,'（従来型）シフト記号表'!$C$5:$W$46,21,FALSE))</f>
        <v/>
      </c>
      <c r="AV65" s="179" t="str">
        <f>IF(AV64="","",VLOOKUP(AV64,'（従来型）シフト記号表'!$C$5:$W$46,21,FALSE))</f>
        <v/>
      </c>
      <c r="AW65" s="180" t="str">
        <f>IF(AW64="","",VLOOKUP(AW64,'（従来型）シフト記号表'!$C$5:$W$46,21,FALSE))</f>
        <v/>
      </c>
      <c r="AX65" s="180" t="str">
        <f>IF(AX64="","",VLOOKUP(AX64,'（従来型）シフト記号表'!$C$5:$W$46,21,FALSE))</f>
        <v/>
      </c>
      <c r="AY65" s="180" t="str">
        <f>IF(AY64="","",VLOOKUP(AY64,'（従来型）シフト記号表'!$C$5:$W$46,21,FALSE))</f>
        <v/>
      </c>
      <c r="AZ65" s="180" t="str">
        <f>IF(AZ64="","",VLOOKUP(AZ64,'（従来型）シフト記号表'!$C$5:$W$46,21,FALSE))</f>
        <v/>
      </c>
      <c r="BA65" s="180" t="str">
        <f>IF(BA64="","",VLOOKUP(BA64,'（従来型）シフト記号表'!$C$5:$W$46,21,FALSE))</f>
        <v/>
      </c>
      <c r="BB65" s="181" t="str">
        <f>IF(BB64="","",VLOOKUP(BB64,'（従来型）シフト記号表'!$C$5:$W$46,21,FALSE))</f>
        <v/>
      </c>
      <c r="BC65" s="179" t="str">
        <f>IF(BC64="","",VLOOKUP(BC64,'（従来型）シフト記号表'!$C$5:$W$46,21,FALSE))</f>
        <v/>
      </c>
      <c r="BD65" s="180" t="str">
        <f>IF(BD64="","",VLOOKUP(BD64,'（従来型）シフト記号表'!$C$5:$W$46,21,FALSE))</f>
        <v/>
      </c>
      <c r="BE65" s="180" t="str">
        <f>IF(BE64="","",VLOOKUP(BE64,'（従来型）シフト記号表'!$C$5:$W$46,21,FALSE))</f>
        <v/>
      </c>
      <c r="BF65" s="252">
        <f>IF($BI$3="計画",SUM(AA65:BB65),IF($BI$3="実績",SUM(AA65:BE65),""))</f>
        <v>0</v>
      </c>
      <c r="BG65" s="253"/>
      <c r="BH65" s="254">
        <f>IF($BI$3="計画",BF65/4,IF($BI$3="実績",(BF65/($BI$7/7)),""))</f>
        <v>0</v>
      </c>
      <c r="BI65" s="255"/>
      <c r="BJ65" s="240"/>
      <c r="BK65" s="241"/>
      <c r="BL65" s="241"/>
      <c r="BM65" s="241"/>
      <c r="BN65" s="242"/>
    </row>
    <row r="66" spans="2:66" ht="20.25" customHeight="1" x14ac:dyDescent="0.4">
      <c r="B66" s="59"/>
      <c r="C66" s="411"/>
      <c r="D66" s="416"/>
      <c r="E66" s="414"/>
      <c r="F66" s="415"/>
      <c r="G66" s="256"/>
      <c r="H66" s="257"/>
      <c r="I66" s="265">
        <f>G65</f>
        <v>0</v>
      </c>
      <c r="J66" s="257"/>
      <c r="K66" s="265">
        <f>M65</f>
        <v>0</v>
      </c>
      <c r="L66" s="257"/>
      <c r="M66" s="258"/>
      <c r="N66" s="259"/>
      <c r="O66" s="260"/>
      <c r="P66" s="261"/>
      <c r="Q66" s="261"/>
      <c r="R66" s="262"/>
      <c r="S66" s="278"/>
      <c r="T66" s="244"/>
      <c r="U66" s="279"/>
      <c r="V66" s="29" t="s">
        <v>129</v>
      </c>
      <c r="W66" s="52"/>
      <c r="X66" s="52"/>
      <c r="Y66" s="53"/>
      <c r="Z66" s="69"/>
      <c r="AA66" s="183" t="str">
        <f>IF(AA64="","",VLOOKUP(AA64,'（従来型）シフト記号表'!$C$5:$Y$46,23,FALSE))</f>
        <v/>
      </c>
      <c r="AB66" s="184" t="str">
        <f>IF(AB64="","",VLOOKUP(AB64,'（従来型）シフト記号表'!$C$5:$Y$46,23,FALSE))</f>
        <v/>
      </c>
      <c r="AC66" s="184" t="str">
        <f>IF(AC64="","",VLOOKUP(AC64,'（従来型）シフト記号表'!$C$5:$Y$46,23,FALSE))</f>
        <v/>
      </c>
      <c r="AD66" s="184" t="str">
        <f>IF(AD64="","",VLOOKUP(AD64,'（従来型）シフト記号表'!$C$5:$Y$46,23,FALSE))</f>
        <v/>
      </c>
      <c r="AE66" s="184" t="str">
        <f>IF(AE64="","",VLOOKUP(AE64,'（従来型）シフト記号表'!$C$5:$Y$46,23,FALSE))</f>
        <v/>
      </c>
      <c r="AF66" s="184" t="str">
        <f>IF(AF64="","",VLOOKUP(AF64,'（従来型）シフト記号表'!$C$5:$Y$46,23,FALSE))</f>
        <v/>
      </c>
      <c r="AG66" s="185" t="str">
        <f>IF(AG64="","",VLOOKUP(AG64,'（従来型）シフト記号表'!$C$5:$Y$46,23,FALSE))</f>
        <v/>
      </c>
      <c r="AH66" s="183" t="str">
        <f>IF(AH64="","",VLOOKUP(AH64,'（従来型）シフト記号表'!$C$5:$Y$46,23,FALSE))</f>
        <v/>
      </c>
      <c r="AI66" s="184" t="str">
        <f>IF(AI64="","",VLOOKUP(AI64,'（従来型）シフト記号表'!$C$5:$Y$46,23,FALSE))</f>
        <v/>
      </c>
      <c r="AJ66" s="184" t="str">
        <f>IF(AJ64="","",VLOOKUP(AJ64,'（従来型）シフト記号表'!$C$5:$Y$46,23,FALSE))</f>
        <v/>
      </c>
      <c r="AK66" s="184" t="str">
        <f>IF(AK64="","",VLOOKUP(AK64,'（従来型）シフト記号表'!$C$5:$Y$46,23,FALSE))</f>
        <v/>
      </c>
      <c r="AL66" s="184" t="str">
        <f>IF(AL64="","",VLOOKUP(AL64,'（従来型）シフト記号表'!$C$5:$Y$46,23,FALSE))</f>
        <v/>
      </c>
      <c r="AM66" s="184" t="str">
        <f>IF(AM64="","",VLOOKUP(AM64,'（従来型）シフト記号表'!$C$5:$Y$46,23,FALSE))</f>
        <v/>
      </c>
      <c r="AN66" s="185" t="str">
        <f>IF(AN64="","",VLOOKUP(AN64,'（従来型）シフト記号表'!$C$5:$Y$46,23,FALSE))</f>
        <v/>
      </c>
      <c r="AO66" s="183" t="str">
        <f>IF(AO64="","",VLOOKUP(AO64,'（従来型）シフト記号表'!$C$5:$Y$46,23,FALSE))</f>
        <v/>
      </c>
      <c r="AP66" s="184" t="str">
        <f>IF(AP64="","",VLOOKUP(AP64,'（従来型）シフト記号表'!$C$5:$Y$46,23,FALSE))</f>
        <v/>
      </c>
      <c r="AQ66" s="184" t="str">
        <f>IF(AQ64="","",VLOOKUP(AQ64,'（従来型）シフト記号表'!$C$5:$Y$46,23,FALSE))</f>
        <v/>
      </c>
      <c r="AR66" s="184" t="str">
        <f>IF(AR64="","",VLOOKUP(AR64,'（従来型）シフト記号表'!$C$5:$Y$46,23,FALSE))</f>
        <v/>
      </c>
      <c r="AS66" s="184" t="str">
        <f>IF(AS64="","",VLOOKUP(AS64,'（従来型）シフト記号表'!$C$5:$Y$46,23,FALSE))</f>
        <v/>
      </c>
      <c r="AT66" s="184" t="str">
        <f>IF(AT64="","",VLOOKUP(AT64,'（従来型）シフト記号表'!$C$5:$Y$46,23,FALSE))</f>
        <v/>
      </c>
      <c r="AU66" s="185" t="str">
        <f>IF(AU64="","",VLOOKUP(AU64,'（従来型）シフト記号表'!$C$5:$Y$46,23,FALSE))</f>
        <v/>
      </c>
      <c r="AV66" s="183" t="str">
        <f>IF(AV64="","",VLOOKUP(AV64,'（従来型）シフト記号表'!$C$5:$Y$46,23,FALSE))</f>
        <v/>
      </c>
      <c r="AW66" s="184" t="str">
        <f>IF(AW64="","",VLOOKUP(AW64,'（従来型）シフト記号表'!$C$5:$Y$46,23,FALSE))</f>
        <v/>
      </c>
      <c r="AX66" s="184" t="str">
        <f>IF(AX64="","",VLOOKUP(AX64,'（従来型）シフト記号表'!$C$5:$Y$46,23,FALSE))</f>
        <v/>
      </c>
      <c r="AY66" s="184" t="str">
        <f>IF(AY64="","",VLOOKUP(AY64,'（従来型）シフト記号表'!$C$5:$Y$46,23,FALSE))</f>
        <v/>
      </c>
      <c r="AZ66" s="184" t="str">
        <f>IF(AZ64="","",VLOOKUP(AZ64,'（従来型）シフト記号表'!$C$5:$Y$46,23,FALSE))</f>
        <v/>
      </c>
      <c r="BA66" s="184" t="str">
        <f>IF(BA64="","",VLOOKUP(BA64,'（従来型）シフト記号表'!$C$5:$Y$46,23,FALSE))</f>
        <v/>
      </c>
      <c r="BB66" s="185" t="str">
        <f>IF(BB64="","",VLOOKUP(BB64,'（従来型）シフト記号表'!$C$5:$Y$46,23,FALSE))</f>
        <v/>
      </c>
      <c r="BC66" s="183" t="str">
        <f>IF(BC64="","",VLOOKUP(BC64,'（従来型）シフト記号表'!$C$5:$Y$46,23,FALSE))</f>
        <v/>
      </c>
      <c r="BD66" s="184" t="str">
        <f>IF(BD64="","",VLOOKUP(BD64,'（従来型）シフト記号表'!$C$5:$Y$46,23,FALSE))</f>
        <v/>
      </c>
      <c r="BE66" s="184" t="str">
        <f>IF(BE64="","",VLOOKUP(BE64,'（従来型）シフト記号表'!$C$5:$Y$46,23,FALSE))</f>
        <v/>
      </c>
      <c r="BF66" s="263">
        <f>IF($BI$3="計画",SUM(AA66:BB66),IF($BI$3="実績",SUM(AA66:BE66),""))</f>
        <v>0</v>
      </c>
      <c r="BG66" s="264"/>
      <c r="BH66" s="284">
        <f>IF($BI$3="計画",BF66/4,IF($BI$3="実績",(BF66/($BI$7/7)),""))</f>
        <v>0</v>
      </c>
      <c r="BI66" s="285"/>
      <c r="BJ66" s="243"/>
      <c r="BK66" s="244"/>
      <c r="BL66" s="244"/>
      <c r="BM66" s="244"/>
      <c r="BN66" s="245"/>
    </row>
    <row r="67" spans="2:66" ht="20.25" customHeight="1" x14ac:dyDescent="0.4">
      <c r="B67" s="60"/>
      <c r="C67" s="410"/>
      <c r="D67" s="413"/>
      <c r="E67" s="414"/>
      <c r="F67" s="415"/>
      <c r="G67" s="246"/>
      <c r="H67" s="247"/>
      <c r="I67" s="205"/>
      <c r="J67" s="206"/>
      <c r="K67" s="205"/>
      <c r="L67" s="206"/>
      <c r="M67" s="272"/>
      <c r="N67" s="273"/>
      <c r="O67" s="250"/>
      <c r="P67" s="251"/>
      <c r="Q67" s="251"/>
      <c r="R67" s="247"/>
      <c r="S67" s="274"/>
      <c r="T67" s="238"/>
      <c r="U67" s="275"/>
      <c r="V67" s="25" t="s">
        <v>18</v>
      </c>
      <c r="W67" s="32"/>
      <c r="X67" s="32"/>
      <c r="Y67" s="20"/>
      <c r="Z67" s="68"/>
      <c r="AA67" s="209"/>
      <c r="AB67" s="213"/>
      <c r="AC67" s="213"/>
      <c r="AD67" s="213"/>
      <c r="AE67" s="213"/>
      <c r="AF67" s="213"/>
      <c r="AG67" s="211"/>
      <c r="AH67" s="209"/>
      <c r="AI67" s="213"/>
      <c r="AJ67" s="213"/>
      <c r="AK67" s="213"/>
      <c r="AL67" s="213"/>
      <c r="AM67" s="213"/>
      <c r="AN67" s="211"/>
      <c r="AO67" s="209"/>
      <c r="AP67" s="213"/>
      <c r="AQ67" s="213"/>
      <c r="AR67" s="213"/>
      <c r="AS67" s="213"/>
      <c r="AT67" s="213"/>
      <c r="AU67" s="211"/>
      <c r="AV67" s="209"/>
      <c r="AW67" s="213"/>
      <c r="AX67" s="213"/>
      <c r="AY67" s="213"/>
      <c r="AZ67" s="213"/>
      <c r="BA67" s="213"/>
      <c r="BB67" s="211"/>
      <c r="BC67" s="209"/>
      <c r="BD67" s="213"/>
      <c r="BE67" s="214"/>
      <c r="BF67" s="280"/>
      <c r="BG67" s="281"/>
      <c r="BH67" s="282"/>
      <c r="BI67" s="283"/>
      <c r="BJ67" s="237"/>
      <c r="BK67" s="238"/>
      <c r="BL67" s="238"/>
      <c r="BM67" s="238"/>
      <c r="BN67" s="239"/>
    </row>
    <row r="68" spans="2:66" ht="20.25" customHeight="1" x14ac:dyDescent="0.4">
      <c r="B68" s="58">
        <f>B65+1</f>
        <v>17</v>
      </c>
      <c r="C68" s="411"/>
      <c r="D68" s="416"/>
      <c r="E68" s="414"/>
      <c r="F68" s="415"/>
      <c r="G68" s="246"/>
      <c r="H68" s="247"/>
      <c r="I68" s="205"/>
      <c r="J68" s="206"/>
      <c r="K68" s="205"/>
      <c r="L68" s="206"/>
      <c r="M68" s="248"/>
      <c r="N68" s="249"/>
      <c r="O68" s="250"/>
      <c r="P68" s="251"/>
      <c r="Q68" s="251"/>
      <c r="R68" s="247"/>
      <c r="S68" s="276"/>
      <c r="T68" s="241"/>
      <c r="U68" s="277"/>
      <c r="V68" s="27" t="s">
        <v>84</v>
      </c>
      <c r="W68" s="28"/>
      <c r="X68" s="28"/>
      <c r="Y68" s="23"/>
      <c r="Z68" s="63"/>
      <c r="AA68" s="179" t="str">
        <f>IF(AA67="","",VLOOKUP(AA67,'（従来型）シフト記号表'!$C$5:$W$46,21,FALSE))</f>
        <v/>
      </c>
      <c r="AB68" s="180" t="str">
        <f>IF(AB67="","",VLOOKUP(AB67,'（従来型）シフト記号表'!$C$5:$W$46,21,FALSE))</f>
        <v/>
      </c>
      <c r="AC68" s="180" t="str">
        <f>IF(AC67="","",VLOOKUP(AC67,'（従来型）シフト記号表'!$C$5:$W$46,21,FALSE))</f>
        <v/>
      </c>
      <c r="AD68" s="180" t="str">
        <f>IF(AD67="","",VLOOKUP(AD67,'（従来型）シフト記号表'!$C$5:$W$46,21,FALSE))</f>
        <v/>
      </c>
      <c r="AE68" s="180" t="str">
        <f>IF(AE67="","",VLOOKUP(AE67,'（従来型）シフト記号表'!$C$5:$W$46,21,FALSE))</f>
        <v/>
      </c>
      <c r="AF68" s="180" t="str">
        <f>IF(AF67="","",VLOOKUP(AF67,'（従来型）シフト記号表'!$C$5:$W$46,21,FALSE))</f>
        <v/>
      </c>
      <c r="AG68" s="181" t="str">
        <f>IF(AG67="","",VLOOKUP(AG67,'（従来型）シフト記号表'!$C$5:$W$46,21,FALSE))</f>
        <v/>
      </c>
      <c r="AH68" s="179" t="str">
        <f>IF(AH67="","",VLOOKUP(AH67,'（従来型）シフト記号表'!$C$5:$W$46,21,FALSE))</f>
        <v/>
      </c>
      <c r="AI68" s="180" t="str">
        <f>IF(AI67="","",VLOOKUP(AI67,'（従来型）シフト記号表'!$C$5:$W$46,21,FALSE))</f>
        <v/>
      </c>
      <c r="AJ68" s="180" t="str">
        <f>IF(AJ67="","",VLOOKUP(AJ67,'（従来型）シフト記号表'!$C$5:$W$46,21,FALSE))</f>
        <v/>
      </c>
      <c r="AK68" s="180" t="str">
        <f>IF(AK67="","",VLOOKUP(AK67,'（従来型）シフト記号表'!$C$5:$W$46,21,FALSE))</f>
        <v/>
      </c>
      <c r="AL68" s="180" t="str">
        <f>IF(AL67="","",VLOOKUP(AL67,'（従来型）シフト記号表'!$C$5:$W$46,21,FALSE))</f>
        <v/>
      </c>
      <c r="AM68" s="180" t="str">
        <f>IF(AM67="","",VLOOKUP(AM67,'（従来型）シフト記号表'!$C$5:$W$46,21,FALSE))</f>
        <v/>
      </c>
      <c r="AN68" s="181" t="str">
        <f>IF(AN67="","",VLOOKUP(AN67,'（従来型）シフト記号表'!$C$5:$W$46,21,FALSE))</f>
        <v/>
      </c>
      <c r="AO68" s="179" t="str">
        <f>IF(AO67="","",VLOOKUP(AO67,'（従来型）シフト記号表'!$C$5:$W$46,21,FALSE))</f>
        <v/>
      </c>
      <c r="AP68" s="180" t="str">
        <f>IF(AP67="","",VLOOKUP(AP67,'（従来型）シフト記号表'!$C$5:$W$46,21,FALSE))</f>
        <v/>
      </c>
      <c r="AQ68" s="180" t="str">
        <f>IF(AQ67="","",VLOOKUP(AQ67,'（従来型）シフト記号表'!$C$5:$W$46,21,FALSE))</f>
        <v/>
      </c>
      <c r="AR68" s="180" t="str">
        <f>IF(AR67="","",VLOOKUP(AR67,'（従来型）シフト記号表'!$C$5:$W$46,21,FALSE))</f>
        <v/>
      </c>
      <c r="AS68" s="180" t="str">
        <f>IF(AS67="","",VLOOKUP(AS67,'（従来型）シフト記号表'!$C$5:$W$46,21,FALSE))</f>
        <v/>
      </c>
      <c r="AT68" s="180" t="str">
        <f>IF(AT67="","",VLOOKUP(AT67,'（従来型）シフト記号表'!$C$5:$W$46,21,FALSE))</f>
        <v/>
      </c>
      <c r="AU68" s="181" t="str">
        <f>IF(AU67="","",VLOOKUP(AU67,'（従来型）シフト記号表'!$C$5:$W$46,21,FALSE))</f>
        <v/>
      </c>
      <c r="AV68" s="179" t="str">
        <f>IF(AV67="","",VLOOKUP(AV67,'（従来型）シフト記号表'!$C$5:$W$46,21,FALSE))</f>
        <v/>
      </c>
      <c r="AW68" s="180" t="str">
        <f>IF(AW67="","",VLOOKUP(AW67,'（従来型）シフト記号表'!$C$5:$W$46,21,FALSE))</f>
        <v/>
      </c>
      <c r="AX68" s="180" t="str">
        <f>IF(AX67="","",VLOOKUP(AX67,'（従来型）シフト記号表'!$C$5:$W$46,21,FALSE))</f>
        <v/>
      </c>
      <c r="AY68" s="180" t="str">
        <f>IF(AY67="","",VLOOKUP(AY67,'（従来型）シフト記号表'!$C$5:$W$46,21,FALSE))</f>
        <v/>
      </c>
      <c r="AZ68" s="180" t="str">
        <f>IF(AZ67="","",VLOOKUP(AZ67,'（従来型）シフト記号表'!$C$5:$W$46,21,FALSE))</f>
        <v/>
      </c>
      <c r="BA68" s="180" t="str">
        <f>IF(BA67="","",VLOOKUP(BA67,'（従来型）シフト記号表'!$C$5:$W$46,21,FALSE))</f>
        <v/>
      </c>
      <c r="BB68" s="181" t="str">
        <f>IF(BB67="","",VLOOKUP(BB67,'（従来型）シフト記号表'!$C$5:$W$46,21,FALSE))</f>
        <v/>
      </c>
      <c r="BC68" s="179" t="str">
        <f>IF(BC67="","",VLOOKUP(BC67,'（従来型）シフト記号表'!$C$5:$W$46,21,FALSE))</f>
        <v/>
      </c>
      <c r="BD68" s="180" t="str">
        <f>IF(BD67="","",VLOOKUP(BD67,'（従来型）シフト記号表'!$C$5:$W$46,21,FALSE))</f>
        <v/>
      </c>
      <c r="BE68" s="180" t="str">
        <f>IF(BE67="","",VLOOKUP(BE67,'（従来型）シフト記号表'!$C$5:$W$46,21,FALSE))</f>
        <v/>
      </c>
      <c r="BF68" s="252">
        <f>IF($BI$3="計画",SUM(AA68:BB68),IF($BI$3="実績",SUM(AA68:BE68),""))</f>
        <v>0</v>
      </c>
      <c r="BG68" s="253"/>
      <c r="BH68" s="254">
        <f>IF($BI$3="計画",BF68/4,IF($BI$3="実績",(BF68/($BI$7/7)),""))</f>
        <v>0</v>
      </c>
      <c r="BI68" s="255"/>
      <c r="BJ68" s="240"/>
      <c r="BK68" s="241"/>
      <c r="BL68" s="241"/>
      <c r="BM68" s="241"/>
      <c r="BN68" s="242"/>
    </row>
    <row r="69" spans="2:66" ht="20.25" customHeight="1" x14ac:dyDescent="0.4">
      <c r="B69" s="59"/>
      <c r="C69" s="411"/>
      <c r="D69" s="416"/>
      <c r="E69" s="414"/>
      <c r="F69" s="415"/>
      <c r="G69" s="256"/>
      <c r="H69" s="257"/>
      <c r="I69" s="265">
        <f>G68</f>
        <v>0</v>
      </c>
      <c r="J69" s="257"/>
      <c r="K69" s="265">
        <f>M68</f>
        <v>0</v>
      </c>
      <c r="L69" s="257"/>
      <c r="M69" s="258"/>
      <c r="N69" s="259"/>
      <c r="O69" s="260"/>
      <c r="P69" s="261"/>
      <c r="Q69" s="261"/>
      <c r="R69" s="262"/>
      <c r="S69" s="278"/>
      <c r="T69" s="244"/>
      <c r="U69" s="279"/>
      <c r="V69" s="29" t="s">
        <v>129</v>
      </c>
      <c r="W69" s="52"/>
      <c r="X69" s="52"/>
      <c r="Y69" s="53"/>
      <c r="Z69" s="69"/>
      <c r="AA69" s="183" t="str">
        <f>IF(AA67="","",VLOOKUP(AA67,'（従来型）シフト記号表'!$C$5:$Y$46,23,FALSE))</f>
        <v/>
      </c>
      <c r="AB69" s="184" t="str">
        <f>IF(AB67="","",VLOOKUP(AB67,'（従来型）シフト記号表'!$C$5:$Y$46,23,FALSE))</f>
        <v/>
      </c>
      <c r="AC69" s="184" t="str">
        <f>IF(AC67="","",VLOOKUP(AC67,'（従来型）シフト記号表'!$C$5:$Y$46,23,FALSE))</f>
        <v/>
      </c>
      <c r="AD69" s="184" t="str">
        <f>IF(AD67="","",VLOOKUP(AD67,'（従来型）シフト記号表'!$C$5:$Y$46,23,FALSE))</f>
        <v/>
      </c>
      <c r="AE69" s="184" t="str">
        <f>IF(AE67="","",VLOOKUP(AE67,'（従来型）シフト記号表'!$C$5:$Y$46,23,FALSE))</f>
        <v/>
      </c>
      <c r="AF69" s="184" t="str">
        <f>IF(AF67="","",VLOOKUP(AF67,'（従来型）シフト記号表'!$C$5:$Y$46,23,FALSE))</f>
        <v/>
      </c>
      <c r="AG69" s="185" t="str">
        <f>IF(AG67="","",VLOOKUP(AG67,'（従来型）シフト記号表'!$C$5:$Y$46,23,FALSE))</f>
        <v/>
      </c>
      <c r="AH69" s="183" t="str">
        <f>IF(AH67="","",VLOOKUP(AH67,'（従来型）シフト記号表'!$C$5:$Y$46,23,FALSE))</f>
        <v/>
      </c>
      <c r="AI69" s="184" t="str">
        <f>IF(AI67="","",VLOOKUP(AI67,'（従来型）シフト記号表'!$C$5:$Y$46,23,FALSE))</f>
        <v/>
      </c>
      <c r="AJ69" s="184" t="str">
        <f>IF(AJ67="","",VLOOKUP(AJ67,'（従来型）シフト記号表'!$C$5:$Y$46,23,FALSE))</f>
        <v/>
      </c>
      <c r="AK69" s="184" t="str">
        <f>IF(AK67="","",VLOOKUP(AK67,'（従来型）シフト記号表'!$C$5:$Y$46,23,FALSE))</f>
        <v/>
      </c>
      <c r="AL69" s="184" t="str">
        <f>IF(AL67="","",VLOOKUP(AL67,'（従来型）シフト記号表'!$C$5:$Y$46,23,FALSE))</f>
        <v/>
      </c>
      <c r="AM69" s="184" t="str">
        <f>IF(AM67="","",VLOOKUP(AM67,'（従来型）シフト記号表'!$C$5:$Y$46,23,FALSE))</f>
        <v/>
      </c>
      <c r="AN69" s="185" t="str">
        <f>IF(AN67="","",VLOOKUP(AN67,'（従来型）シフト記号表'!$C$5:$Y$46,23,FALSE))</f>
        <v/>
      </c>
      <c r="AO69" s="183" t="str">
        <f>IF(AO67="","",VLOOKUP(AO67,'（従来型）シフト記号表'!$C$5:$Y$46,23,FALSE))</f>
        <v/>
      </c>
      <c r="AP69" s="184" t="str">
        <f>IF(AP67="","",VLOOKUP(AP67,'（従来型）シフト記号表'!$C$5:$Y$46,23,FALSE))</f>
        <v/>
      </c>
      <c r="AQ69" s="184" t="str">
        <f>IF(AQ67="","",VLOOKUP(AQ67,'（従来型）シフト記号表'!$C$5:$Y$46,23,FALSE))</f>
        <v/>
      </c>
      <c r="AR69" s="184" t="str">
        <f>IF(AR67="","",VLOOKUP(AR67,'（従来型）シフト記号表'!$C$5:$Y$46,23,FALSE))</f>
        <v/>
      </c>
      <c r="AS69" s="184" t="str">
        <f>IF(AS67="","",VLOOKUP(AS67,'（従来型）シフト記号表'!$C$5:$Y$46,23,FALSE))</f>
        <v/>
      </c>
      <c r="AT69" s="184" t="str">
        <f>IF(AT67="","",VLOOKUP(AT67,'（従来型）シフト記号表'!$C$5:$Y$46,23,FALSE))</f>
        <v/>
      </c>
      <c r="AU69" s="185" t="str">
        <f>IF(AU67="","",VLOOKUP(AU67,'（従来型）シフト記号表'!$C$5:$Y$46,23,FALSE))</f>
        <v/>
      </c>
      <c r="AV69" s="183" t="str">
        <f>IF(AV67="","",VLOOKUP(AV67,'（従来型）シフト記号表'!$C$5:$Y$46,23,FALSE))</f>
        <v/>
      </c>
      <c r="AW69" s="184" t="str">
        <f>IF(AW67="","",VLOOKUP(AW67,'（従来型）シフト記号表'!$C$5:$Y$46,23,FALSE))</f>
        <v/>
      </c>
      <c r="AX69" s="184" t="str">
        <f>IF(AX67="","",VLOOKUP(AX67,'（従来型）シフト記号表'!$C$5:$Y$46,23,FALSE))</f>
        <v/>
      </c>
      <c r="AY69" s="184" t="str">
        <f>IF(AY67="","",VLOOKUP(AY67,'（従来型）シフト記号表'!$C$5:$Y$46,23,FALSE))</f>
        <v/>
      </c>
      <c r="AZ69" s="184" t="str">
        <f>IF(AZ67="","",VLOOKUP(AZ67,'（従来型）シフト記号表'!$C$5:$Y$46,23,FALSE))</f>
        <v/>
      </c>
      <c r="BA69" s="184" t="str">
        <f>IF(BA67="","",VLOOKUP(BA67,'（従来型）シフト記号表'!$C$5:$Y$46,23,FALSE))</f>
        <v/>
      </c>
      <c r="BB69" s="185" t="str">
        <f>IF(BB67="","",VLOOKUP(BB67,'（従来型）シフト記号表'!$C$5:$Y$46,23,FALSE))</f>
        <v/>
      </c>
      <c r="BC69" s="183" t="str">
        <f>IF(BC67="","",VLOOKUP(BC67,'（従来型）シフト記号表'!$C$5:$Y$46,23,FALSE))</f>
        <v/>
      </c>
      <c r="BD69" s="184" t="str">
        <f>IF(BD67="","",VLOOKUP(BD67,'（従来型）シフト記号表'!$C$5:$Y$46,23,FALSE))</f>
        <v/>
      </c>
      <c r="BE69" s="184" t="str">
        <f>IF(BE67="","",VLOOKUP(BE67,'（従来型）シフト記号表'!$C$5:$Y$46,23,FALSE))</f>
        <v/>
      </c>
      <c r="BF69" s="263">
        <f>IF($BI$3="計画",SUM(AA69:BB69),IF($BI$3="実績",SUM(AA69:BE69),""))</f>
        <v>0</v>
      </c>
      <c r="BG69" s="264"/>
      <c r="BH69" s="284">
        <f>IF($BI$3="計画",BF69/4,IF($BI$3="実績",(BF69/($BI$7/7)),""))</f>
        <v>0</v>
      </c>
      <c r="BI69" s="285"/>
      <c r="BJ69" s="243"/>
      <c r="BK69" s="244"/>
      <c r="BL69" s="244"/>
      <c r="BM69" s="244"/>
      <c r="BN69" s="245"/>
    </row>
    <row r="70" spans="2:66" ht="20.25" customHeight="1" x14ac:dyDescent="0.4">
      <c r="B70" s="60"/>
      <c r="C70" s="410"/>
      <c r="D70" s="413"/>
      <c r="E70" s="414"/>
      <c r="F70" s="415"/>
      <c r="G70" s="246"/>
      <c r="H70" s="247"/>
      <c r="I70" s="205"/>
      <c r="J70" s="206"/>
      <c r="K70" s="205"/>
      <c r="L70" s="206"/>
      <c r="M70" s="272"/>
      <c r="N70" s="273"/>
      <c r="O70" s="250"/>
      <c r="P70" s="251"/>
      <c r="Q70" s="251"/>
      <c r="R70" s="247"/>
      <c r="S70" s="274"/>
      <c r="T70" s="238"/>
      <c r="U70" s="275"/>
      <c r="V70" s="25" t="s">
        <v>18</v>
      </c>
      <c r="W70" s="32"/>
      <c r="X70" s="32"/>
      <c r="Y70" s="20"/>
      <c r="Z70" s="68"/>
      <c r="AA70" s="209"/>
      <c r="AB70" s="213"/>
      <c r="AC70" s="213"/>
      <c r="AD70" s="213"/>
      <c r="AE70" s="213"/>
      <c r="AF70" s="213"/>
      <c r="AG70" s="211"/>
      <c r="AH70" s="209"/>
      <c r="AI70" s="213"/>
      <c r="AJ70" s="213"/>
      <c r="AK70" s="213"/>
      <c r="AL70" s="213"/>
      <c r="AM70" s="213"/>
      <c r="AN70" s="211"/>
      <c r="AO70" s="209"/>
      <c r="AP70" s="213"/>
      <c r="AQ70" s="213"/>
      <c r="AR70" s="213"/>
      <c r="AS70" s="213"/>
      <c r="AT70" s="213"/>
      <c r="AU70" s="211"/>
      <c r="AV70" s="209"/>
      <c r="AW70" s="213"/>
      <c r="AX70" s="213"/>
      <c r="AY70" s="213"/>
      <c r="AZ70" s="213"/>
      <c r="BA70" s="213"/>
      <c r="BB70" s="211"/>
      <c r="BC70" s="209"/>
      <c r="BD70" s="213"/>
      <c r="BE70" s="214"/>
      <c r="BF70" s="280"/>
      <c r="BG70" s="281"/>
      <c r="BH70" s="282"/>
      <c r="BI70" s="283"/>
      <c r="BJ70" s="237"/>
      <c r="BK70" s="238"/>
      <c r="BL70" s="238"/>
      <c r="BM70" s="238"/>
      <c r="BN70" s="239"/>
    </row>
    <row r="71" spans="2:66" ht="20.25" customHeight="1" x14ac:dyDescent="0.4">
      <c r="B71" s="58">
        <f>B68+1</f>
        <v>18</v>
      </c>
      <c r="C71" s="411"/>
      <c r="D71" s="416"/>
      <c r="E71" s="414"/>
      <c r="F71" s="415"/>
      <c r="G71" s="246"/>
      <c r="H71" s="247"/>
      <c r="I71" s="205"/>
      <c r="J71" s="206"/>
      <c r="K71" s="205"/>
      <c r="L71" s="206"/>
      <c r="M71" s="248"/>
      <c r="N71" s="249"/>
      <c r="O71" s="250"/>
      <c r="P71" s="251"/>
      <c r="Q71" s="251"/>
      <c r="R71" s="247"/>
      <c r="S71" s="276"/>
      <c r="T71" s="241"/>
      <c r="U71" s="277"/>
      <c r="V71" s="27" t="s">
        <v>84</v>
      </c>
      <c r="W71" s="28"/>
      <c r="X71" s="28"/>
      <c r="Y71" s="23"/>
      <c r="Z71" s="63"/>
      <c r="AA71" s="179" t="str">
        <f>IF(AA70="","",VLOOKUP(AA70,'（従来型）シフト記号表'!$C$5:$W$46,21,FALSE))</f>
        <v/>
      </c>
      <c r="AB71" s="180" t="str">
        <f>IF(AB70="","",VLOOKUP(AB70,'（従来型）シフト記号表'!$C$5:$W$46,21,FALSE))</f>
        <v/>
      </c>
      <c r="AC71" s="180" t="str">
        <f>IF(AC70="","",VLOOKUP(AC70,'（従来型）シフト記号表'!$C$5:$W$46,21,FALSE))</f>
        <v/>
      </c>
      <c r="AD71" s="180" t="str">
        <f>IF(AD70="","",VLOOKUP(AD70,'（従来型）シフト記号表'!$C$5:$W$46,21,FALSE))</f>
        <v/>
      </c>
      <c r="AE71" s="180" t="str">
        <f>IF(AE70="","",VLOOKUP(AE70,'（従来型）シフト記号表'!$C$5:$W$46,21,FALSE))</f>
        <v/>
      </c>
      <c r="AF71" s="180" t="str">
        <f>IF(AF70="","",VLOOKUP(AF70,'（従来型）シフト記号表'!$C$5:$W$46,21,FALSE))</f>
        <v/>
      </c>
      <c r="AG71" s="181" t="str">
        <f>IF(AG70="","",VLOOKUP(AG70,'（従来型）シフト記号表'!$C$5:$W$46,21,FALSE))</f>
        <v/>
      </c>
      <c r="AH71" s="179" t="str">
        <f>IF(AH70="","",VLOOKUP(AH70,'（従来型）シフト記号表'!$C$5:$W$46,21,FALSE))</f>
        <v/>
      </c>
      <c r="AI71" s="180" t="str">
        <f>IF(AI70="","",VLOOKUP(AI70,'（従来型）シフト記号表'!$C$5:$W$46,21,FALSE))</f>
        <v/>
      </c>
      <c r="AJ71" s="180" t="str">
        <f>IF(AJ70="","",VLOOKUP(AJ70,'（従来型）シフト記号表'!$C$5:$W$46,21,FALSE))</f>
        <v/>
      </c>
      <c r="AK71" s="180" t="str">
        <f>IF(AK70="","",VLOOKUP(AK70,'（従来型）シフト記号表'!$C$5:$W$46,21,FALSE))</f>
        <v/>
      </c>
      <c r="AL71" s="180" t="str">
        <f>IF(AL70="","",VLOOKUP(AL70,'（従来型）シフト記号表'!$C$5:$W$46,21,FALSE))</f>
        <v/>
      </c>
      <c r="AM71" s="180" t="str">
        <f>IF(AM70="","",VLOOKUP(AM70,'（従来型）シフト記号表'!$C$5:$W$46,21,FALSE))</f>
        <v/>
      </c>
      <c r="AN71" s="181" t="str">
        <f>IF(AN70="","",VLOOKUP(AN70,'（従来型）シフト記号表'!$C$5:$W$46,21,FALSE))</f>
        <v/>
      </c>
      <c r="AO71" s="179" t="str">
        <f>IF(AO70="","",VLOOKUP(AO70,'（従来型）シフト記号表'!$C$5:$W$46,21,FALSE))</f>
        <v/>
      </c>
      <c r="AP71" s="180" t="str">
        <f>IF(AP70="","",VLOOKUP(AP70,'（従来型）シフト記号表'!$C$5:$W$46,21,FALSE))</f>
        <v/>
      </c>
      <c r="AQ71" s="180" t="str">
        <f>IF(AQ70="","",VLOOKUP(AQ70,'（従来型）シフト記号表'!$C$5:$W$46,21,FALSE))</f>
        <v/>
      </c>
      <c r="AR71" s="180" t="str">
        <f>IF(AR70="","",VLOOKUP(AR70,'（従来型）シフト記号表'!$C$5:$W$46,21,FALSE))</f>
        <v/>
      </c>
      <c r="AS71" s="180" t="str">
        <f>IF(AS70="","",VLOOKUP(AS70,'（従来型）シフト記号表'!$C$5:$W$46,21,FALSE))</f>
        <v/>
      </c>
      <c r="AT71" s="180" t="str">
        <f>IF(AT70="","",VLOOKUP(AT70,'（従来型）シフト記号表'!$C$5:$W$46,21,FALSE))</f>
        <v/>
      </c>
      <c r="AU71" s="181" t="str">
        <f>IF(AU70="","",VLOOKUP(AU70,'（従来型）シフト記号表'!$C$5:$W$46,21,FALSE))</f>
        <v/>
      </c>
      <c r="AV71" s="179" t="str">
        <f>IF(AV70="","",VLOOKUP(AV70,'（従来型）シフト記号表'!$C$5:$W$46,21,FALSE))</f>
        <v/>
      </c>
      <c r="AW71" s="180" t="str">
        <f>IF(AW70="","",VLOOKUP(AW70,'（従来型）シフト記号表'!$C$5:$W$46,21,FALSE))</f>
        <v/>
      </c>
      <c r="AX71" s="180" t="str">
        <f>IF(AX70="","",VLOOKUP(AX70,'（従来型）シフト記号表'!$C$5:$W$46,21,FALSE))</f>
        <v/>
      </c>
      <c r="AY71" s="180" t="str">
        <f>IF(AY70="","",VLOOKUP(AY70,'（従来型）シフト記号表'!$C$5:$W$46,21,FALSE))</f>
        <v/>
      </c>
      <c r="AZ71" s="180" t="str">
        <f>IF(AZ70="","",VLOOKUP(AZ70,'（従来型）シフト記号表'!$C$5:$W$46,21,FALSE))</f>
        <v/>
      </c>
      <c r="BA71" s="180" t="str">
        <f>IF(BA70="","",VLOOKUP(BA70,'（従来型）シフト記号表'!$C$5:$W$46,21,FALSE))</f>
        <v/>
      </c>
      <c r="BB71" s="181" t="str">
        <f>IF(BB70="","",VLOOKUP(BB70,'（従来型）シフト記号表'!$C$5:$W$46,21,FALSE))</f>
        <v/>
      </c>
      <c r="BC71" s="179" t="str">
        <f>IF(BC70="","",VLOOKUP(BC70,'（従来型）シフト記号表'!$C$5:$W$46,21,FALSE))</f>
        <v/>
      </c>
      <c r="BD71" s="180" t="str">
        <f>IF(BD70="","",VLOOKUP(BD70,'（従来型）シフト記号表'!$C$5:$W$46,21,FALSE))</f>
        <v/>
      </c>
      <c r="BE71" s="180" t="str">
        <f>IF(BE70="","",VLOOKUP(BE70,'（従来型）シフト記号表'!$C$5:$W$46,21,FALSE))</f>
        <v/>
      </c>
      <c r="BF71" s="252">
        <f>IF($BI$3="計画",SUM(AA71:BB71),IF($BI$3="実績",SUM(AA71:BE71),""))</f>
        <v>0</v>
      </c>
      <c r="BG71" s="253"/>
      <c r="BH71" s="254">
        <f>IF($BI$3="計画",BF71/4,IF($BI$3="実績",(BF71/($BI$7/7)),""))</f>
        <v>0</v>
      </c>
      <c r="BI71" s="255"/>
      <c r="BJ71" s="240"/>
      <c r="BK71" s="241"/>
      <c r="BL71" s="241"/>
      <c r="BM71" s="241"/>
      <c r="BN71" s="242"/>
    </row>
    <row r="72" spans="2:66" ht="20.25" customHeight="1" x14ac:dyDescent="0.4">
      <c r="B72" s="59"/>
      <c r="C72" s="411"/>
      <c r="D72" s="416"/>
      <c r="E72" s="414"/>
      <c r="F72" s="415"/>
      <c r="G72" s="256"/>
      <c r="H72" s="257"/>
      <c r="I72" s="265">
        <f>G71</f>
        <v>0</v>
      </c>
      <c r="J72" s="257"/>
      <c r="K72" s="265">
        <f>M71</f>
        <v>0</v>
      </c>
      <c r="L72" s="257"/>
      <c r="M72" s="258"/>
      <c r="N72" s="259"/>
      <c r="O72" s="260"/>
      <c r="P72" s="261"/>
      <c r="Q72" s="261"/>
      <c r="R72" s="262"/>
      <c r="S72" s="278"/>
      <c r="T72" s="244"/>
      <c r="U72" s="279"/>
      <c r="V72" s="29" t="s">
        <v>129</v>
      </c>
      <c r="W72" s="52"/>
      <c r="X72" s="52"/>
      <c r="Y72" s="53"/>
      <c r="Z72" s="69"/>
      <c r="AA72" s="183" t="str">
        <f>IF(AA70="","",VLOOKUP(AA70,'（従来型）シフト記号表'!$C$5:$Y$46,23,FALSE))</f>
        <v/>
      </c>
      <c r="AB72" s="184" t="str">
        <f>IF(AB70="","",VLOOKUP(AB70,'（従来型）シフト記号表'!$C$5:$Y$46,23,FALSE))</f>
        <v/>
      </c>
      <c r="AC72" s="184" t="str">
        <f>IF(AC70="","",VLOOKUP(AC70,'（従来型）シフト記号表'!$C$5:$Y$46,23,FALSE))</f>
        <v/>
      </c>
      <c r="AD72" s="184" t="str">
        <f>IF(AD70="","",VLOOKUP(AD70,'（従来型）シフト記号表'!$C$5:$Y$46,23,FALSE))</f>
        <v/>
      </c>
      <c r="AE72" s="184" t="str">
        <f>IF(AE70="","",VLOOKUP(AE70,'（従来型）シフト記号表'!$C$5:$Y$46,23,FALSE))</f>
        <v/>
      </c>
      <c r="AF72" s="184" t="str">
        <f>IF(AF70="","",VLOOKUP(AF70,'（従来型）シフト記号表'!$C$5:$Y$46,23,FALSE))</f>
        <v/>
      </c>
      <c r="AG72" s="185" t="str">
        <f>IF(AG70="","",VLOOKUP(AG70,'（従来型）シフト記号表'!$C$5:$Y$46,23,FALSE))</f>
        <v/>
      </c>
      <c r="AH72" s="183" t="str">
        <f>IF(AH70="","",VLOOKUP(AH70,'（従来型）シフト記号表'!$C$5:$Y$46,23,FALSE))</f>
        <v/>
      </c>
      <c r="AI72" s="184" t="str">
        <f>IF(AI70="","",VLOOKUP(AI70,'（従来型）シフト記号表'!$C$5:$Y$46,23,FALSE))</f>
        <v/>
      </c>
      <c r="AJ72" s="184" t="str">
        <f>IF(AJ70="","",VLOOKUP(AJ70,'（従来型）シフト記号表'!$C$5:$Y$46,23,FALSE))</f>
        <v/>
      </c>
      <c r="AK72" s="184" t="str">
        <f>IF(AK70="","",VLOOKUP(AK70,'（従来型）シフト記号表'!$C$5:$Y$46,23,FALSE))</f>
        <v/>
      </c>
      <c r="AL72" s="184" t="str">
        <f>IF(AL70="","",VLOOKUP(AL70,'（従来型）シフト記号表'!$C$5:$Y$46,23,FALSE))</f>
        <v/>
      </c>
      <c r="AM72" s="184" t="str">
        <f>IF(AM70="","",VLOOKUP(AM70,'（従来型）シフト記号表'!$C$5:$Y$46,23,FALSE))</f>
        <v/>
      </c>
      <c r="AN72" s="185" t="str">
        <f>IF(AN70="","",VLOOKUP(AN70,'（従来型）シフト記号表'!$C$5:$Y$46,23,FALSE))</f>
        <v/>
      </c>
      <c r="AO72" s="183" t="str">
        <f>IF(AO70="","",VLOOKUP(AO70,'（従来型）シフト記号表'!$C$5:$Y$46,23,FALSE))</f>
        <v/>
      </c>
      <c r="AP72" s="184" t="str">
        <f>IF(AP70="","",VLOOKUP(AP70,'（従来型）シフト記号表'!$C$5:$Y$46,23,FALSE))</f>
        <v/>
      </c>
      <c r="AQ72" s="184" t="str">
        <f>IF(AQ70="","",VLOOKUP(AQ70,'（従来型）シフト記号表'!$C$5:$Y$46,23,FALSE))</f>
        <v/>
      </c>
      <c r="AR72" s="184" t="str">
        <f>IF(AR70="","",VLOOKUP(AR70,'（従来型）シフト記号表'!$C$5:$Y$46,23,FALSE))</f>
        <v/>
      </c>
      <c r="AS72" s="184" t="str">
        <f>IF(AS70="","",VLOOKUP(AS70,'（従来型）シフト記号表'!$C$5:$Y$46,23,FALSE))</f>
        <v/>
      </c>
      <c r="AT72" s="184" t="str">
        <f>IF(AT70="","",VLOOKUP(AT70,'（従来型）シフト記号表'!$C$5:$Y$46,23,FALSE))</f>
        <v/>
      </c>
      <c r="AU72" s="185" t="str">
        <f>IF(AU70="","",VLOOKUP(AU70,'（従来型）シフト記号表'!$C$5:$Y$46,23,FALSE))</f>
        <v/>
      </c>
      <c r="AV72" s="183" t="str">
        <f>IF(AV70="","",VLOOKUP(AV70,'（従来型）シフト記号表'!$C$5:$Y$46,23,FALSE))</f>
        <v/>
      </c>
      <c r="AW72" s="184" t="str">
        <f>IF(AW70="","",VLOOKUP(AW70,'（従来型）シフト記号表'!$C$5:$Y$46,23,FALSE))</f>
        <v/>
      </c>
      <c r="AX72" s="184" t="str">
        <f>IF(AX70="","",VLOOKUP(AX70,'（従来型）シフト記号表'!$C$5:$Y$46,23,FALSE))</f>
        <v/>
      </c>
      <c r="AY72" s="184" t="str">
        <f>IF(AY70="","",VLOOKUP(AY70,'（従来型）シフト記号表'!$C$5:$Y$46,23,FALSE))</f>
        <v/>
      </c>
      <c r="AZ72" s="184" t="str">
        <f>IF(AZ70="","",VLOOKUP(AZ70,'（従来型）シフト記号表'!$C$5:$Y$46,23,FALSE))</f>
        <v/>
      </c>
      <c r="BA72" s="184" t="str">
        <f>IF(BA70="","",VLOOKUP(BA70,'（従来型）シフト記号表'!$C$5:$Y$46,23,FALSE))</f>
        <v/>
      </c>
      <c r="BB72" s="185" t="str">
        <f>IF(BB70="","",VLOOKUP(BB70,'（従来型）シフト記号表'!$C$5:$Y$46,23,FALSE))</f>
        <v/>
      </c>
      <c r="BC72" s="183" t="str">
        <f>IF(BC70="","",VLOOKUP(BC70,'（従来型）シフト記号表'!$C$5:$Y$46,23,FALSE))</f>
        <v/>
      </c>
      <c r="BD72" s="184" t="str">
        <f>IF(BD70="","",VLOOKUP(BD70,'（従来型）シフト記号表'!$C$5:$Y$46,23,FALSE))</f>
        <v/>
      </c>
      <c r="BE72" s="184" t="str">
        <f>IF(BE70="","",VLOOKUP(BE70,'（従来型）シフト記号表'!$C$5:$Y$46,23,FALSE))</f>
        <v/>
      </c>
      <c r="BF72" s="263">
        <f>IF($BI$3="計画",SUM(AA72:BB72),IF($BI$3="実績",SUM(AA72:BE72),""))</f>
        <v>0</v>
      </c>
      <c r="BG72" s="264"/>
      <c r="BH72" s="284">
        <f>IF($BI$3="計画",BF72/4,IF($BI$3="実績",(BF72/($BI$7/7)),""))</f>
        <v>0</v>
      </c>
      <c r="BI72" s="285"/>
      <c r="BJ72" s="243"/>
      <c r="BK72" s="244"/>
      <c r="BL72" s="244"/>
      <c r="BM72" s="244"/>
      <c r="BN72" s="245"/>
    </row>
    <row r="73" spans="2:66" ht="20.25" customHeight="1" x14ac:dyDescent="0.4">
      <c r="B73" s="60"/>
      <c r="C73" s="410"/>
      <c r="D73" s="413"/>
      <c r="E73" s="414"/>
      <c r="F73" s="415"/>
      <c r="G73" s="286"/>
      <c r="H73" s="287"/>
      <c r="I73" s="207"/>
      <c r="J73" s="208"/>
      <c r="K73" s="207"/>
      <c r="L73" s="208"/>
      <c r="M73" s="272"/>
      <c r="N73" s="273"/>
      <c r="O73" s="288"/>
      <c r="P73" s="289"/>
      <c r="Q73" s="289"/>
      <c r="R73" s="287"/>
      <c r="S73" s="274"/>
      <c r="T73" s="238"/>
      <c r="U73" s="275"/>
      <c r="V73" s="25" t="s">
        <v>18</v>
      </c>
      <c r="W73" s="31"/>
      <c r="X73" s="31"/>
      <c r="Y73" s="19"/>
      <c r="Z73" s="65"/>
      <c r="AA73" s="209"/>
      <c r="AB73" s="213"/>
      <c r="AC73" s="213"/>
      <c r="AD73" s="213"/>
      <c r="AE73" s="213"/>
      <c r="AF73" s="213"/>
      <c r="AG73" s="211"/>
      <c r="AH73" s="209"/>
      <c r="AI73" s="213"/>
      <c r="AJ73" s="213"/>
      <c r="AK73" s="213"/>
      <c r="AL73" s="213"/>
      <c r="AM73" s="213"/>
      <c r="AN73" s="211"/>
      <c r="AO73" s="209"/>
      <c r="AP73" s="213"/>
      <c r="AQ73" s="213"/>
      <c r="AR73" s="213"/>
      <c r="AS73" s="213"/>
      <c r="AT73" s="213"/>
      <c r="AU73" s="211"/>
      <c r="AV73" s="209"/>
      <c r="AW73" s="213"/>
      <c r="AX73" s="213"/>
      <c r="AY73" s="213"/>
      <c r="AZ73" s="213"/>
      <c r="BA73" s="213"/>
      <c r="BB73" s="211"/>
      <c r="BC73" s="209"/>
      <c r="BD73" s="213"/>
      <c r="BE73" s="214"/>
      <c r="BF73" s="280"/>
      <c r="BG73" s="281"/>
      <c r="BH73" s="282"/>
      <c r="BI73" s="283"/>
      <c r="BJ73" s="237"/>
      <c r="BK73" s="238"/>
      <c r="BL73" s="238"/>
      <c r="BM73" s="238"/>
      <c r="BN73" s="239"/>
    </row>
    <row r="74" spans="2:66" ht="20.25" customHeight="1" x14ac:dyDescent="0.4">
      <c r="B74" s="58">
        <f>B71+1</f>
        <v>19</v>
      </c>
      <c r="C74" s="411"/>
      <c r="D74" s="416"/>
      <c r="E74" s="414"/>
      <c r="F74" s="415"/>
      <c r="G74" s="246"/>
      <c r="H74" s="247"/>
      <c r="I74" s="205"/>
      <c r="J74" s="206"/>
      <c r="K74" s="205"/>
      <c r="L74" s="206"/>
      <c r="M74" s="248"/>
      <c r="N74" s="249"/>
      <c r="O74" s="250"/>
      <c r="P74" s="251"/>
      <c r="Q74" s="251"/>
      <c r="R74" s="247"/>
      <c r="S74" s="276"/>
      <c r="T74" s="241"/>
      <c r="U74" s="277"/>
      <c r="V74" s="27" t="s">
        <v>84</v>
      </c>
      <c r="W74" s="28"/>
      <c r="X74" s="28"/>
      <c r="Y74" s="23"/>
      <c r="Z74" s="63"/>
      <c r="AA74" s="179" t="str">
        <f>IF(AA73="","",VLOOKUP(AA73,'（従来型）シフト記号表'!$C$5:$W$46,21,FALSE))</f>
        <v/>
      </c>
      <c r="AB74" s="180" t="str">
        <f>IF(AB73="","",VLOOKUP(AB73,'（従来型）シフト記号表'!$C$5:$W$46,21,FALSE))</f>
        <v/>
      </c>
      <c r="AC74" s="180" t="str">
        <f>IF(AC73="","",VLOOKUP(AC73,'（従来型）シフト記号表'!$C$5:$W$46,21,FALSE))</f>
        <v/>
      </c>
      <c r="AD74" s="180" t="str">
        <f>IF(AD73="","",VLOOKUP(AD73,'（従来型）シフト記号表'!$C$5:$W$46,21,FALSE))</f>
        <v/>
      </c>
      <c r="AE74" s="180" t="str">
        <f>IF(AE73="","",VLOOKUP(AE73,'（従来型）シフト記号表'!$C$5:$W$46,21,FALSE))</f>
        <v/>
      </c>
      <c r="AF74" s="180" t="str">
        <f>IF(AF73="","",VLOOKUP(AF73,'（従来型）シフト記号表'!$C$5:$W$46,21,FALSE))</f>
        <v/>
      </c>
      <c r="AG74" s="181" t="str">
        <f>IF(AG73="","",VLOOKUP(AG73,'（従来型）シフト記号表'!$C$5:$W$46,21,FALSE))</f>
        <v/>
      </c>
      <c r="AH74" s="179" t="str">
        <f>IF(AH73="","",VLOOKUP(AH73,'（従来型）シフト記号表'!$C$5:$W$46,21,FALSE))</f>
        <v/>
      </c>
      <c r="AI74" s="180" t="str">
        <f>IF(AI73="","",VLOOKUP(AI73,'（従来型）シフト記号表'!$C$5:$W$46,21,FALSE))</f>
        <v/>
      </c>
      <c r="AJ74" s="180" t="str">
        <f>IF(AJ73="","",VLOOKUP(AJ73,'（従来型）シフト記号表'!$C$5:$W$46,21,FALSE))</f>
        <v/>
      </c>
      <c r="AK74" s="180" t="str">
        <f>IF(AK73="","",VLOOKUP(AK73,'（従来型）シフト記号表'!$C$5:$W$46,21,FALSE))</f>
        <v/>
      </c>
      <c r="AL74" s="180" t="str">
        <f>IF(AL73="","",VLOOKUP(AL73,'（従来型）シフト記号表'!$C$5:$W$46,21,FALSE))</f>
        <v/>
      </c>
      <c r="AM74" s="180" t="str">
        <f>IF(AM73="","",VLOOKUP(AM73,'（従来型）シフト記号表'!$C$5:$W$46,21,FALSE))</f>
        <v/>
      </c>
      <c r="AN74" s="181" t="str">
        <f>IF(AN73="","",VLOOKUP(AN73,'（従来型）シフト記号表'!$C$5:$W$46,21,FALSE))</f>
        <v/>
      </c>
      <c r="AO74" s="179" t="str">
        <f>IF(AO73="","",VLOOKUP(AO73,'（従来型）シフト記号表'!$C$5:$W$46,21,FALSE))</f>
        <v/>
      </c>
      <c r="AP74" s="180" t="str">
        <f>IF(AP73="","",VLOOKUP(AP73,'（従来型）シフト記号表'!$C$5:$W$46,21,FALSE))</f>
        <v/>
      </c>
      <c r="AQ74" s="180" t="str">
        <f>IF(AQ73="","",VLOOKUP(AQ73,'（従来型）シフト記号表'!$C$5:$W$46,21,FALSE))</f>
        <v/>
      </c>
      <c r="AR74" s="180" t="str">
        <f>IF(AR73="","",VLOOKUP(AR73,'（従来型）シフト記号表'!$C$5:$W$46,21,FALSE))</f>
        <v/>
      </c>
      <c r="AS74" s="180" t="str">
        <f>IF(AS73="","",VLOOKUP(AS73,'（従来型）シフト記号表'!$C$5:$W$46,21,FALSE))</f>
        <v/>
      </c>
      <c r="AT74" s="180" t="str">
        <f>IF(AT73="","",VLOOKUP(AT73,'（従来型）シフト記号表'!$C$5:$W$46,21,FALSE))</f>
        <v/>
      </c>
      <c r="AU74" s="181" t="str">
        <f>IF(AU73="","",VLOOKUP(AU73,'（従来型）シフト記号表'!$C$5:$W$46,21,FALSE))</f>
        <v/>
      </c>
      <c r="AV74" s="179" t="str">
        <f>IF(AV73="","",VLOOKUP(AV73,'（従来型）シフト記号表'!$C$5:$W$46,21,FALSE))</f>
        <v/>
      </c>
      <c r="AW74" s="180" t="str">
        <f>IF(AW73="","",VLOOKUP(AW73,'（従来型）シフト記号表'!$C$5:$W$46,21,FALSE))</f>
        <v/>
      </c>
      <c r="AX74" s="180" t="str">
        <f>IF(AX73="","",VLOOKUP(AX73,'（従来型）シフト記号表'!$C$5:$W$46,21,FALSE))</f>
        <v/>
      </c>
      <c r="AY74" s="180" t="str">
        <f>IF(AY73="","",VLOOKUP(AY73,'（従来型）シフト記号表'!$C$5:$W$46,21,FALSE))</f>
        <v/>
      </c>
      <c r="AZ74" s="180" t="str">
        <f>IF(AZ73="","",VLOOKUP(AZ73,'（従来型）シフト記号表'!$C$5:$W$46,21,FALSE))</f>
        <v/>
      </c>
      <c r="BA74" s="180" t="str">
        <f>IF(BA73="","",VLOOKUP(BA73,'（従来型）シフト記号表'!$C$5:$W$46,21,FALSE))</f>
        <v/>
      </c>
      <c r="BB74" s="181" t="str">
        <f>IF(BB73="","",VLOOKUP(BB73,'（従来型）シフト記号表'!$C$5:$W$46,21,FALSE))</f>
        <v/>
      </c>
      <c r="BC74" s="179" t="str">
        <f>IF(BC73="","",VLOOKUP(BC73,'（従来型）シフト記号表'!$C$5:$W$46,21,FALSE))</f>
        <v/>
      </c>
      <c r="BD74" s="180" t="str">
        <f>IF(BD73="","",VLOOKUP(BD73,'（従来型）シフト記号表'!$C$5:$W$46,21,FALSE))</f>
        <v/>
      </c>
      <c r="BE74" s="180" t="str">
        <f>IF(BE73="","",VLOOKUP(BE73,'（従来型）シフト記号表'!$C$5:$W$46,21,FALSE))</f>
        <v/>
      </c>
      <c r="BF74" s="252">
        <f>IF($BI$3="計画",SUM(AA74:BB74),IF($BI$3="実績",SUM(AA74:BE74),""))</f>
        <v>0</v>
      </c>
      <c r="BG74" s="253"/>
      <c r="BH74" s="254">
        <f>IF($BI$3="計画",BF74/4,IF($BI$3="実績",(BF74/($BI$7/7)),""))</f>
        <v>0</v>
      </c>
      <c r="BI74" s="255"/>
      <c r="BJ74" s="240"/>
      <c r="BK74" s="241"/>
      <c r="BL74" s="241"/>
      <c r="BM74" s="241"/>
      <c r="BN74" s="242"/>
    </row>
    <row r="75" spans="2:66" ht="20.25" customHeight="1" x14ac:dyDescent="0.4">
      <c r="B75" s="59"/>
      <c r="C75" s="411"/>
      <c r="D75" s="416"/>
      <c r="E75" s="414"/>
      <c r="F75" s="415"/>
      <c r="G75" s="256"/>
      <c r="H75" s="257"/>
      <c r="I75" s="265">
        <f>G74</f>
        <v>0</v>
      </c>
      <c r="J75" s="257"/>
      <c r="K75" s="265">
        <f>M74</f>
        <v>0</v>
      </c>
      <c r="L75" s="257"/>
      <c r="M75" s="258"/>
      <c r="N75" s="259"/>
      <c r="O75" s="260"/>
      <c r="P75" s="261"/>
      <c r="Q75" s="261"/>
      <c r="R75" s="262"/>
      <c r="S75" s="278"/>
      <c r="T75" s="244"/>
      <c r="U75" s="279"/>
      <c r="V75" s="159" t="s">
        <v>129</v>
      </c>
      <c r="W75" s="52"/>
      <c r="X75" s="52"/>
      <c r="Y75" s="53"/>
      <c r="Z75" s="69"/>
      <c r="AA75" s="183" t="str">
        <f>IF(AA73="","",VLOOKUP(AA73,'（従来型）シフト記号表'!$C$5:$Y$46,23,FALSE))</f>
        <v/>
      </c>
      <c r="AB75" s="184" t="str">
        <f>IF(AB73="","",VLOOKUP(AB73,'（従来型）シフト記号表'!$C$5:$Y$46,23,FALSE))</f>
        <v/>
      </c>
      <c r="AC75" s="184" t="str">
        <f>IF(AC73="","",VLOOKUP(AC73,'（従来型）シフト記号表'!$C$5:$Y$46,23,FALSE))</f>
        <v/>
      </c>
      <c r="AD75" s="184" t="str">
        <f>IF(AD73="","",VLOOKUP(AD73,'（従来型）シフト記号表'!$C$5:$Y$46,23,FALSE))</f>
        <v/>
      </c>
      <c r="AE75" s="184" t="str">
        <f>IF(AE73="","",VLOOKUP(AE73,'（従来型）シフト記号表'!$C$5:$Y$46,23,FALSE))</f>
        <v/>
      </c>
      <c r="AF75" s="184" t="str">
        <f>IF(AF73="","",VLOOKUP(AF73,'（従来型）シフト記号表'!$C$5:$Y$46,23,FALSE))</f>
        <v/>
      </c>
      <c r="AG75" s="185" t="str">
        <f>IF(AG73="","",VLOOKUP(AG73,'（従来型）シフト記号表'!$C$5:$Y$46,23,FALSE))</f>
        <v/>
      </c>
      <c r="AH75" s="183" t="str">
        <f>IF(AH73="","",VLOOKUP(AH73,'（従来型）シフト記号表'!$C$5:$Y$46,23,FALSE))</f>
        <v/>
      </c>
      <c r="AI75" s="184" t="str">
        <f>IF(AI73="","",VLOOKUP(AI73,'（従来型）シフト記号表'!$C$5:$Y$46,23,FALSE))</f>
        <v/>
      </c>
      <c r="AJ75" s="184" t="str">
        <f>IF(AJ73="","",VLOOKUP(AJ73,'（従来型）シフト記号表'!$C$5:$Y$46,23,FALSE))</f>
        <v/>
      </c>
      <c r="AK75" s="184" t="str">
        <f>IF(AK73="","",VLOOKUP(AK73,'（従来型）シフト記号表'!$C$5:$Y$46,23,FALSE))</f>
        <v/>
      </c>
      <c r="AL75" s="184" t="str">
        <f>IF(AL73="","",VLOOKUP(AL73,'（従来型）シフト記号表'!$C$5:$Y$46,23,FALSE))</f>
        <v/>
      </c>
      <c r="AM75" s="184" t="str">
        <f>IF(AM73="","",VLOOKUP(AM73,'（従来型）シフト記号表'!$C$5:$Y$46,23,FALSE))</f>
        <v/>
      </c>
      <c r="AN75" s="185" t="str">
        <f>IF(AN73="","",VLOOKUP(AN73,'（従来型）シフト記号表'!$C$5:$Y$46,23,FALSE))</f>
        <v/>
      </c>
      <c r="AO75" s="183" t="str">
        <f>IF(AO73="","",VLOOKUP(AO73,'（従来型）シフト記号表'!$C$5:$Y$46,23,FALSE))</f>
        <v/>
      </c>
      <c r="AP75" s="184" t="str">
        <f>IF(AP73="","",VLOOKUP(AP73,'（従来型）シフト記号表'!$C$5:$Y$46,23,FALSE))</f>
        <v/>
      </c>
      <c r="AQ75" s="184" t="str">
        <f>IF(AQ73="","",VLOOKUP(AQ73,'（従来型）シフト記号表'!$C$5:$Y$46,23,FALSE))</f>
        <v/>
      </c>
      <c r="AR75" s="184" t="str">
        <f>IF(AR73="","",VLOOKUP(AR73,'（従来型）シフト記号表'!$C$5:$Y$46,23,FALSE))</f>
        <v/>
      </c>
      <c r="AS75" s="184" t="str">
        <f>IF(AS73="","",VLOOKUP(AS73,'（従来型）シフト記号表'!$C$5:$Y$46,23,FALSE))</f>
        <v/>
      </c>
      <c r="AT75" s="184" t="str">
        <f>IF(AT73="","",VLOOKUP(AT73,'（従来型）シフト記号表'!$C$5:$Y$46,23,FALSE))</f>
        <v/>
      </c>
      <c r="AU75" s="185" t="str">
        <f>IF(AU73="","",VLOOKUP(AU73,'（従来型）シフト記号表'!$C$5:$Y$46,23,FALSE))</f>
        <v/>
      </c>
      <c r="AV75" s="183" t="str">
        <f>IF(AV73="","",VLOOKUP(AV73,'（従来型）シフト記号表'!$C$5:$Y$46,23,FALSE))</f>
        <v/>
      </c>
      <c r="AW75" s="184" t="str">
        <f>IF(AW73="","",VLOOKUP(AW73,'（従来型）シフト記号表'!$C$5:$Y$46,23,FALSE))</f>
        <v/>
      </c>
      <c r="AX75" s="184" t="str">
        <f>IF(AX73="","",VLOOKUP(AX73,'（従来型）シフト記号表'!$C$5:$Y$46,23,FALSE))</f>
        <v/>
      </c>
      <c r="AY75" s="184" t="str">
        <f>IF(AY73="","",VLOOKUP(AY73,'（従来型）シフト記号表'!$C$5:$Y$46,23,FALSE))</f>
        <v/>
      </c>
      <c r="AZ75" s="184" t="str">
        <f>IF(AZ73="","",VLOOKUP(AZ73,'（従来型）シフト記号表'!$C$5:$Y$46,23,FALSE))</f>
        <v/>
      </c>
      <c r="BA75" s="184" t="str">
        <f>IF(BA73="","",VLOOKUP(BA73,'（従来型）シフト記号表'!$C$5:$Y$46,23,FALSE))</f>
        <v/>
      </c>
      <c r="BB75" s="185" t="str">
        <f>IF(BB73="","",VLOOKUP(BB73,'（従来型）シフト記号表'!$C$5:$Y$46,23,FALSE))</f>
        <v/>
      </c>
      <c r="BC75" s="183" t="str">
        <f>IF(BC73="","",VLOOKUP(BC73,'（従来型）シフト記号表'!$C$5:$Y$46,23,FALSE))</f>
        <v/>
      </c>
      <c r="BD75" s="184" t="str">
        <f>IF(BD73="","",VLOOKUP(BD73,'（従来型）シフト記号表'!$C$5:$Y$46,23,FALSE))</f>
        <v/>
      </c>
      <c r="BE75" s="184" t="str">
        <f>IF(BE73="","",VLOOKUP(BE73,'（従来型）シフト記号表'!$C$5:$Y$46,23,FALSE))</f>
        <v/>
      </c>
      <c r="BF75" s="263">
        <f>IF($BI$3="計画",SUM(AA75:BB75),IF($BI$3="実績",SUM(AA75:BE75),""))</f>
        <v>0</v>
      </c>
      <c r="BG75" s="264"/>
      <c r="BH75" s="284">
        <f>IF($BI$3="計画",BF75/4,IF($BI$3="実績",(BF75/($BI$7/7)),""))</f>
        <v>0</v>
      </c>
      <c r="BI75" s="285"/>
      <c r="BJ75" s="243"/>
      <c r="BK75" s="244"/>
      <c r="BL75" s="244"/>
      <c r="BM75" s="244"/>
      <c r="BN75" s="245"/>
    </row>
    <row r="76" spans="2:66" ht="20.25" customHeight="1" x14ac:dyDescent="0.4">
      <c r="B76" s="60"/>
      <c r="C76" s="410"/>
      <c r="D76" s="413"/>
      <c r="E76" s="414"/>
      <c r="F76" s="415"/>
      <c r="G76" s="286"/>
      <c r="H76" s="287"/>
      <c r="I76" s="207"/>
      <c r="J76" s="208"/>
      <c r="K76" s="207"/>
      <c r="L76" s="208"/>
      <c r="M76" s="272"/>
      <c r="N76" s="273"/>
      <c r="O76" s="288"/>
      <c r="P76" s="289"/>
      <c r="Q76" s="289"/>
      <c r="R76" s="287"/>
      <c r="S76" s="274"/>
      <c r="T76" s="238"/>
      <c r="U76" s="275"/>
      <c r="V76" s="25" t="s">
        <v>18</v>
      </c>
      <c r="W76" s="31"/>
      <c r="X76" s="31"/>
      <c r="Y76" s="19"/>
      <c r="Z76" s="65"/>
      <c r="AA76" s="209"/>
      <c r="AB76" s="213"/>
      <c r="AC76" s="213"/>
      <c r="AD76" s="213"/>
      <c r="AE76" s="213"/>
      <c r="AF76" s="213"/>
      <c r="AG76" s="211"/>
      <c r="AH76" s="209"/>
      <c r="AI76" s="213"/>
      <c r="AJ76" s="213"/>
      <c r="AK76" s="213"/>
      <c r="AL76" s="213"/>
      <c r="AM76" s="213"/>
      <c r="AN76" s="211"/>
      <c r="AO76" s="209"/>
      <c r="AP76" s="213"/>
      <c r="AQ76" s="213"/>
      <c r="AR76" s="213"/>
      <c r="AS76" s="213"/>
      <c r="AT76" s="213"/>
      <c r="AU76" s="211"/>
      <c r="AV76" s="209"/>
      <c r="AW76" s="213"/>
      <c r="AX76" s="213"/>
      <c r="AY76" s="213"/>
      <c r="AZ76" s="213"/>
      <c r="BA76" s="213"/>
      <c r="BB76" s="211"/>
      <c r="BC76" s="209"/>
      <c r="BD76" s="213"/>
      <c r="BE76" s="214"/>
      <c r="BF76" s="280"/>
      <c r="BG76" s="281"/>
      <c r="BH76" s="282"/>
      <c r="BI76" s="283"/>
      <c r="BJ76" s="237"/>
      <c r="BK76" s="238"/>
      <c r="BL76" s="238"/>
      <c r="BM76" s="238"/>
      <c r="BN76" s="239"/>
    </row>
    <row r="77" spans="2:66" ht="20.25" customHeight="1" x14ac:dyDescent="0.4">
      <c r="B77" s="58">
        <f>B74+1</f>
        <v>20</v>
      </c>
      <c r="C77" s="411"/>
      <c r="D77" s="416"/>
      <c r="E77" s="414"/>
      <c r="F77" s="415"/>
      <c r="G77" s="246"/>
      <c r="H77" s="247"/>
      <c r="I77" s="205"/>
      <c r="J77" s="206"/>
      <c r="K77" s="205"/>
      <c r="L77" s="206"/>
      <c r="M77" s="248"/>
      <c r="N77" s="249"/>
      <c r="O77" s="250"/>
      <c r="P77" s="251"/>
      <c r="Q77" s="251"/>
      <c r="R77" s="247"/>
      <c r="S77" s="276"/>
      <c r="T77" s="241"/>
      <c r="U77" s="277"/>
      <c r="V77" s="27" t="s">
        <v>84</v>
      </c>
      <c r="W77" s="28"/>
      <c r="X77" s="28"/>
      <c r="Y77" s="23"/>
      <c r="Z77" s="63"/>
      <c r="AA77" s="179" t="str">
        <f>IF(AA76="","",VLOOKUP(AA76,'（従来型）シフト記号表'!$C$5:$W$46,21,FALSE))</f>
        <v/>
      </c>
      <c r="AB77" s="180" t="str">
        <f>IF(AB76="","",VLOOKUP(AB76,'（従来型）シフト記号表'!$C$5:$W$46,21,FALSE))</f>
        <v/>
      </c>
      <c r="AC77" s="180" t="str">
        <f>IF(AC76="","",VLOOKUP(AC76,'（従来型）シフト記号表'!$C$5:$W$46,21,FALSE))</f>
        <v/>
      </c>
      <c r="AD77" s="180" t="str">
        <f>IF(AD76="","",VLOOKUP(AD76,'（従来型）シフト記号表'!$C$5:$W$46,21,FALSE))</f>
        <v/>
      </c>
      <c r="AE77" s="180" t="str">
        <f>IF(AE76="","",VLOOKUP(AE76,'（従来型）シフト記号表'!$C$5:$W$46,21,FALSE))</f>
        <v/>
      </c>
      <c r="AF77" s="180" t="str">
        <f>IF(AF76="","",VLOOKUP(AF76,'（従来型）シフト記号表'!$C$5:$W$46,21,FALSE))</f>
        <v/>
      </c>
      <c r="AG77" s="181" t="str">
        <f>IF(AG76="","",VLOOKUP(AG76,'（従来型）シフト記号表'!$C$5:$W$46,21,FALSE))</f>
        <v/>
      </c>
      <c r="AH77" s="179" t="str">
        <f>IF(AH76="","",VLOOKUP(AH76,'（従来型）シフト記号表'!$C$5:$W$46,21,FALSE))</f>
        <v/>
      </c>
      <c r="AI77" s="180" t="str">
        <f>IF(AI76="","",VLOOKUP(AI76,'（従来型）シフト記号表'!$C$5:$W$46,21,FALSE))</f>
        <v/>
      </c>
      <c r="AJ77" s="180" t="str">
        <f>IF(AJ76="","",VLOOKUP(AJ76,'（従来型）シフト記号表'!$C$5:$W$46,21,FALSE))</f>
        <v/>
      </c>
      <c r="AK77" s="180" t="str">
        <f>IF(AK76="","",VLOOKUP(AK76,'（従来型）シフト記号表'!$C$5:$W$46,21,FALSE))</f>
        <v/>
      </c>
      <c r="AL77" s="180" t="str">
        <f>IF(AL76="","",VLOOKUP(AL76,'（従来型）シフト記号表'!$C$5:$W$46,21,FALSE))</f>
        <v/>
      </c>
      <c r="AM77" s="180" t="str">
        <f>IF(AM76="","",VLOOKUP(AM76,'（従来型）シフト記号表'!$C$5:$W$46,21,FALSE))</f>
        <v/>
      </c>
      <c r="AN77" s="181" t="str">
        <f>IF(AN76="","",VLOOKUP(AN76,'（従来型）シフト記号表'!$C$5:$W$46,21,FALSE))</f>
        <v/>
      </c>
      <c r="AO77" s="179" t="str">
        <f>IF(AO76="","",VLOOKUP(AO76,'（従来型）シフト記号表'!$C$5:$W$46,21,FALSE))</f>
        <v/>
      </c>
      <c r="AP77" s="180" t="str">
        <f>IF(AP76="","",VLOOKUP(AP76,'（従来型）シフト記号表'!$C$5:$W$46,21,FALSE))</f>
        <v/>
      </c>
      <c r="AQ77" s="180" t="str">
        <f>IF(AQ76="","",VLOOKUP(AQ76,'（従来型）シフト記号表'!$C$5:$W$46,21,FALSE))</f>
        <v/>
      </c>
      <c r="AR77" s="180" t="str">
        <f>IF(AR76="","",VLOOKUP(AR76,'（従来型）シフト記号表'!$C$5:$W$46,21,FALSE))</f>
        <v/>
      </c>
      <c r="AS77" s="180" t="str">
        <f>IF(AS76="","",VLOOKUP(AS76,'（従来型）シフト記号表'!$C$5:$W$46,21,FALSE))</f>
        <v/>
      </c>
      <c r="AT77" s="180" t="str">
        <f>IF(AT76="","",VLOOKUP(AT76,'（従来型）シフト記号表'!$C$5:$W$46,21,FALSE))</f>
        <v/>
      </c>
      <c r="AU77" s="181" t="str">
        <f>IF(AU76="","",VLOOKUP(AU76,'（従来型）シフト記号表'!$C$5:$W$46,21,FALSE))</f>
        <v/>
      </c>
      <c r="AV77" s="179" t="str">
        <f>IF(AV76="","",VLOOKUP(AV76,'（従来型）シフト記号表'!$C$5:$W$46,21,FALSE))</f>
        <v/>
      </c>
      <c r="AW77" s="180" t="str">
        <f>IF(AW76="","",VLOOKUP(AW76,'（従来型）シフト記号表'!$C$5:$W$46,21,FALSE))</f>
        <v/>
      </c>
      <c r="AX77" s="180" t="str">
        <f>IF(AX76="","",VLOOKUP(AX76,'（従来型）シフト記号表'!$C$5:$W$46,21,FALSE))</f>
        <v/>
      </c>
      <c r="AY77" s="180" t="str">
        <f>IF(AY76="","",VLOOKUP(AY76,'（従来型）シフト記号表'!$C$5:$W$46,21,FALSE))</f>
        <v/>
      </c>
      <c r="AZ77" s="180" t="str">
        <f>IF(AZ76="","",VLOOKUP(AZ76,'（従来型）シフト記号表'!$C$5:$W$46,21,FALSE))</f>
        <v/>
      </c>
      <c r="BA77" s="180" t="str">
        <f>IF(BA76="","",VLOOKUP(BA76,'（従来型）シフト記号表'!$C$5:$W$46,21,FALSE))</f>
        <v/>
      </c>
      <c r="BB77" s="181" t="str">
        <f>IF(BB76="","",VLOOKUP(BB76,'（従来型）シフト記号表'!$C$5:$W$46,21,FALSE))</f>
        <v/>
      </c>
      <c r="BC77" s="179" t="str">
        <f>IF(BC76="","",VLOOKUP(BC76,'（従来型）シフト記号表'!$C$5:$W$46,21,FALSE))</f>
        <v/>
      </c>
      <c r="BD77" s="180" t="str">
        <f>IF(BD76="","",VLOOKUP(BD76,'（従来型）シフト記号表'!$C$5:$W$46,21,FALSE))</f>
        <v/>
      </c>
      <c r="BE77" s="180" t="str">
        <f>IF(BE76="","",VLOOKUP(BE76,'（従来型）シフト記号表'!$C$5:$W$46,21,FALSE))</f>
        <v/>
      </c>
      <c r="BF77" s="252">
        <f>IF($BI$3="計画",SUM(AA77:BB77),IF($BI$3="実績",SUM(AA77:BE77),""))</f>
        <v>0</v>
      </c>
      <c r="BG77" s="253"/>
      <c r="BH77" s="254">
        <f>IF($BI$3="計画",BF77/4,IF($BI$3="実績",(BF77/($BI$7/7)),""))</f>
        <v>0</v>
      </c>
      <c r="BI77" s="255"/>
      <c r="BJ77" s="240"/>
      <c r="BK77" s="241"/>
      <c r="BL77" s="241"/>
      <c r="BM77" s="241"/>
      <c r="BN77" s="242"/>
    </row>
    <row r="78" spans="2:66" ht="20.25" customHeight="1" x14ac:dyDescent="0.4">
      <c r="B78" s="59"/>
      <c r="C78" s="411"/>
      <c r="D78" s="416"/>
      <c r="E78" s="414"/>
      <c r="F78" s="415"/>
      <c r="G78" s="256"/>
      <c r="H78" s="257"/>
      <c r="I78" s="265">
        <f>G77</f>
        <v>0</v>
      </c>
      <c r="J78" s="257"/>
      <c r="K78" s="265">
        <f>M77</f>
        <v>0</v>
      </c>
      <c r="L78" s="257"/>
      <c r="M78" s="258"/>
      <c r="N78" s="259"/>
      <c r="O78" s="260"/>
      <c r="P78" s="261"/>
      <c r="Q78" s="261"/>
      <c r="R78" s="262"/>
      <c r="S78" s="278"/>
      <c r="T78" s="244"/>
      <c r="U78" s="279"/>
      <c r="V78" s="159" t="s">
        <v>129</v>
      </c>
      <c r="W78" s="52"/>
      <c r="X78" s="52"/>
      <c r="Y78" s="53"/>
      <c r="Z78" s="69"/>
      <c r="AA78" s="183" t="str">
        <f>IF(AA76="","",VLOOKUP(AA76,'（従来型）シフト記号表'!$C$5:$Y$46,23,FALSE))</f>
        <v/>
      </c>
      <c r="AB78" s="184" t="str">
        <f>IF(AB76="","",VLOOKUP(AB76,'（従来型）シフト記号表'!$C$5:$Y$46,23,FALSE))</f>
        <v/>
      </c>
      <c r="AC78" s="184" t="str">
        <f>IF(AC76="","",VLOOKUP(AC76,'（従来型）シフト記号表'!$C$5:$Y$46,23,FALSE))</f>
        <v/>
      </c>
      <c r="AD78" s="184" t="str">
        <f>IF(AD76="","",VLOOKUP(AD76,'（従来型）シフト記号表'!$C$5:$Y$46,23,FALSE))</f>
        <v/>
      </c>
      <c r="AE78" s="184" t="str">
        <f>IF(AE76="","",VLOOKUP(AE76,'（従来型）シフト記号表'!$C$5:$Y$46,23,FALSE))</f>
        <v/>
      </c>
      <c r="AF78" s="184" t="str">
        <f>IF(AF76="","",VLOOKUP(AF76,'（従来型）シフト記号表'!$C$5:$Y$46,23,FALSE))</f>
        <v/>
      </c>
      <c r="AG78" s="185" t="str">
        <f>IF(AG76="","",VLOOKUP(AG76,'（従来型）シフト記号表'!$C$5:$Y$46,23,FALSE))</f>
        <v/>
      </c>
      <c r="AH78" s="183" t="str">
        <f>IF(AH76="","",VLOOKUP(AH76,'（従来型）シフト記号表'!$C$5:$Y$46,23,FALSE))</f>
        <v/>
      </c>
      <c r="AI78" s="184" t="str">
        <f>IF(AI76="","",VLOOKUP(AI76,'（従来型）シフト記号表'!$C$5:$Y$46,23,FALSE))</f>
        <v/>
      </c>
      <c r="AJ78" s="184" t="str">
        <f>IF(AJ76="","",VLOOKUP(AJ76,'（従来型）シフト記号表'!$C$5:$Y$46,23,FALSE))</f>
        <v/>
      </c>
      <c r="AK78" s="184" t="str">
        <f>IF(AK76="","",VLOOKUP(AK76,'（従来型）シフト記号表'!$C$5:$Y$46,23,FALSE))</f>
        <v/>
      </c>
      <c r="AL78" s="184" t="str">
        <f>IF(AL76="","",VLOOKUP(AL76,'（従来型）シフト記号表'!$C$5:$Y$46,23,FALSE))</f>
        <v/>
      </c>
      <c r="AM78" s="184" t="str">
        <f>IF(AM76="","",VLOOKUP(AM76,'（従来型）シフト記号表'!$C$5:$Y$46,23,FALSE))</f>
        <v/>
      </c>
      <c r="AN78" s="185" t="str">
        <f>IF(AN76="","",VLOOKUP(AN76,'（従来型）シフト記号表'!$C$5:$Y$46,23,FALSE))</f>
        <v/>
      </c>
      <c r="AO78" s="183" t="str">
        <f>IF(AO76="","",VLOOKUP(AO76,'（従来型）シフト記号表'!$C$5:$Y$46,23,FALSE))</f>
        <v/>
      </c>
      <c r="AP78" s="184" t="str">
        <f>IF(AP76="","",VLOOKUP(AP76,'（従来型）シフト記号表'!$C$5:$Y$46,23,FALSE))</f>
        <v/>
      </c>
      <c r="AQ78" s="184" t="str">
        <f>IF(AQ76="","",VLOOKUP(AQ76,'（従来型）シフト記号表'!$C$5:$Y$46,23,FALSE))</f>
        <v/>
      </c>
      <c r="AR78" s="184" t="str">
        <f>IF(AR76="","",VLOOKUP(AR76,'（従来型）シフト記号表'!$C$5:$Y$46,23,FALSE))</f>
        <v/>
      </c>
      <c r="AS78" s="184" t="str">
        <f>IF(AS76="","",VLOOKUP(AS76,'（従来型）シフト記号表'!$C$5:$Y$46,23,FALSE))</f>
        <v/>
      </c>
      <c r="AT78" s="184" t="str">
        <f>IF(AT76="","",VLOOKUP(AT76,'（従来型）シフト記号表'!$C$5:$Y$46,23,FALSE))</f>
        <v/>
      </c>
      <c r="AU78" s="185" t="str">
        <f>IF(AU76="","",VLOOKUP(AU76,'（従来型）シフト記号表'!$C$5:$Y$46,23,FALSE))</f>
        <v/>
      </c>
      <c r="AV78" s="183" t="str">
        <f>IF(AV76="","",VLOOKUP(AV76,'（従来型）シフト記号表'!$C$5:$Y$46,23,FALSE))</f>
        <v/>
      </c>
      <c r="AW78" s="184" t="str">
        <f>IF(AW76="","",VLOOKUP(AW76,'（従来型）シフト記号表'!$C$5:$Y$46,23,FALSE))</f>
        <v/>
      </c>
      <c r="AX78" s="184" t="str">
        <f>IF(AX76="","",VLOOKUP(AX76,'（従来型）シフト記号表'!$C$5:$Y$46,23,FALSE))</f>
        <v/>
      </c>
      <c r="AY78" s="184" t="str">
        <f>IF(AY76="","",VLOOKUP(AY76,'（従来型）シフト記号表'!$C$5:$Y$46,23,FALSE))</f>
        <v/>
      </c>
      <c r="AZ78" s="184" t="str">
        <f>IF(AZ76="","",VLOOKUP(AZ76,'（従来型）シフト記号表'!$C$5:$Y$46,23,FALSE))</f>
        <v/>
      </c>
      <c r="BA78" s="184" t="str">
        <f>IF(BA76="","",VLOOKUP(BA76,'（従来型）シフト記号表'!$C$5:$Y$46,23,FALSE))</f>
        <v/>
      </c>
      <c r="BB78" s="185" t="str">
        <f>IF(BB76="","",VLOOKUP(BB76,'（従来型）シフト記号表'!$C$5:$Y$46,23,FALSE))</f>
        <v/>
      </c>
      <c r="BC78" s="183" t="str">
        <f>IF(BC76="","",VLOOKUP(BC76,'（従来型）シフト記号表'!$C$5:$Y$46,23,FALSE))</f>
        <v/>
      </c>
      <c r="BD78" s="184" t="str">
        <f>IF(BD76="","",VLOOKUP(BD76,'（従来型）シフト記号表'!$C$5:$Y$46,23,FALSE))</f>
        <v/>
      </c>
      <c r="BE78" s="184" t="str">
        <f>IF(BE76="","",VLOOKUP(BE76,'（従来型）シフト記号表'!$C$5:$Y$46,23,FALSE))</f>
        <v/>
      </c>
      <c r="BF78" s="263">
        <f>IF($BI$3="計画",SUM(AA78:BB78),IF($BI$3="実績",SUM(AA78:BE78),""))</f>
        <v>0</v>
      </c>
      <c r="BG78" s="264"/>
      <c r="BH78" s="284">
        <f>IF($BI$3="計画",BF78/4,IF($BI$3="実績",(BF78/($BI$7/7)),""))</f>
        <v>0</v>
      </c>
      <c r="BI78" s="285"/>
      <c r="BJ78" s="243"/>
      <c r="BK78" s="244"/>
      <c r="BL78" s="244"/>
      <c r="BM78" s="244"/>
      <c r="BN78" s="245"/>
    </row>
    <row r="79" spans="2:66" ht="20.25" customHeight="1" x14ac:dyDescent="0.4">
      <c r="B79" s="60"/>
      <c r="C79" s="410"/>
      <c r="D79" s="413"/>
      <c r="E79" s="414"/>
      <c r="F79" s="415"/>
      <c r="G79" s="246"/>
      <c r="H79" s="247"/>
      <c r="I79" s="205"/>
      <c r="J79" s="206"/>
      <c r="K79" s="205"/>
      <c r="L79" s="206"/>
      <c r="M79" s="272"/>
      <c r="N79" s="273"/>
      <c r="O79" s="250"/>
      <c r="P79" s="251"/>
      <c r="Q79" s="251"/>
      <c r="R79" s="247"/>
      <c r="S79" s="274"/>
      <c r="T79" s="238"/>
      <c r="U79" s="275"/>
      <c r="V79" s="25" t="s">
        <v>18</v>
      </c>
      <c r="W79" s="32"/>
      <c r="X79" s="32"/>
      <c r="Y79" s="20"/>
      <c r="Z79" s="68"/>
      <c r="AA79" s="209"/>
      <c r="AB79" s="213"/>
      <c r="AC79" s="213"/>
      <c r="AD79" s="213"/>
      <c r="AE79" s="213"/>
      <c r="AF79" s="213"/>
      <c r="AG79" s="211"/>
      <c r="AH79" s="209"/>
      <c r="AI79" s="213"/>
      <c r="AJ79" s="213"/>
      <c r="AK79" s="213"/>
      <c r="AL79" s="213"/>
      <c r="AM79" s="213"/>
      <c r="AN79" s="211"/>
      <c r="AO79" s="209"/>
      <c r="AP79" s="213"/>
      <c r="AQ79" s="213"/>
      <c r="AR79" s="213"/>
      <c r="AS79" s="213"/>
      <c r="AT79" s="213"/>
      <c r="AU79" s="211"/>
      <c r="AV79" s="209"/>
      <c r="AW79" s="213"/>
      <c r="AX79" s="213"/>
      <c r="AY79" s="213"/>
      <c r="AZ79" s="213"/>
      <c r="BA79" s="213"/>
      <c r="BB79" s="211"/>
      <c r="BC79" s="209"/>
      <c r="BD79" s="213"/>
      <c r="BE79" s="214"/>
      <c r="BF79" s="280"/>
      <c r="BG79" s="281"/>
      <c r="BH79" s="282"/>
      <c r="BI79" s="283"/>
      <c r="BJ79" s="237"/>
      <c r="BK79" s="238"/>
      <c r="BL79" s="238"/>
      <c r="BM79" s="238"/>
      <c r="BN79" s="239"/>
    </row>
    <row r="80" spans="2:66" ht="20.25" customHeight="1" x14ac:dyDescent="0.4">
      <c r="B80" s="58">
        <f>B77+1</f>
        <v>21</v>
      </c>
      <c r="C80" s="411"/>
      <c r="D80" s="416"/>
      <c r="E80" s="414"/>
      <c r="F80" s="415"/>
      <c r="G80" s="246"/>
      <c r="H80" s="247"/>
      <c r="I80" s="205"/>
      <c r="J80" s="206"/>
      <c r="K80" s="205"/>
      <c r="L80" s="206"/>
      <c r="M80" s="248"/>
      <c r="N80" s="249"/>
      <c r="O80" s="250"/>
      <c r="P80" s="251"/>
      <c r="Q80" s="251"/>
      <c r="R80" s="247"/>
      <c r="S80" s="276"/>
      <c r="T80" s="241"/>
      <c r="U80" s="277"/>
      <c r="V80" s="27" t="s">
        <v>84</v>
      </c>
      <c r="W80" s="28"/>
      <c r="X80" s="28"/>
      <c r="Y80" s="23"/>
      <c r="Z80" s="63"/>
      <c r="AA80" s="179" t="str">
        <f>IF(AA79="","",VLOOKUP(AA79,'（従来型）シフト記号表'!$C$5:$W$46,21,FALSE))</f>
        <v/>
      </c>
      <c r="AB80" s="180" t="str">
        <f>IF(AB79="","",VLOOKUP(AB79,'（従来型）シフト記号表'!$C$5:$W$46,21,FALSE))</f>
        <v/>
      </c>
      <c r="AC80" s="180" t="str">
        <f>IF(AC79="","",VLOOKUP(AC79,'（従来型）シフト記号表'!$C$5:$W$46,21,FALSE))</f>
        <v/>
      </c>
      <c r="AD80" s="180" t="str">
        <f>IF(AD79="","",VLOOKUP(AD79,'（従来型）シフト記号表'!$C$5:$W$46,21,FALSE))</f>
        <v/>
      </c>
      <c r="AE80" s="180" t="str">
        <f>IF(AE79="","",VLOOKUP(AE79,'（従来型）シフト記号表'!$C$5:$W$46,21,FALSE))</f>
        <v/>
      </c>
      <c r="AF80" s="180" t="str">
        <f>IF(AF79="","",VLOOKUP(AF79,'（従来型）シフト記号表'!$C$5:$W$46,21,FALSE))</f>
        <v/>
      </c>
      <c r="AG80" s="181" t="str">
        <f>IF(AG79="","",VLOOKUP(AG79,'（従来型）シフト記号表'!$C$5:$W$46,21,FALSE))</f>
        <v/>
      </c>
      <c r="AH80" s="179" t="str">
        <f>IF(AH79="","",VLOOKUP(AH79,'（従来型）シフト記号表'!$C$5:$W$46,21,FALSE))</f>
        <v/>
      </c>
      <c r="AI80" s="180" t="str">
        <f>IF(AI79="","",VLOOKUP(AI79,'（従来型）シフト記号表'!$C$5:$W$46,21,FALSE))</f>
        <v/>
      </c>
      <c r="AJ80" s="180" t="str">
        <f>IF(AJ79="","",VLOOKUP(AJ79,'（従来型）シフト記号表'!$C$5:$W$46,21,FALSE))</f>
        <v/>
      </c>
      <c r="AK80" s="180" t="str">
        <f>IF(AK79="","",VLOOKUP(AK79,'（従来型）シフト記号表'!$C$5:$W$46,21,FALSE))</f>
        <v/>
      </c>
      <c r="AL80" s="180" t="str">
        <f>IF(AL79="","",VLOOKUP(AL79,'（従来型）シフト記号表'!$C$5:$W$46,21,FALSE))</f>
        <v/>
      </c>
      <c r="AM80" s="180" t="str">
        <f>IF(AM79="","",VLOOKUP(AM79,'（従来型）シフト記号表'!$C$5:$W$46,21,FALSE))</f>
        <v/>
      </c>
      <c r="AN80" s="181" t="str">
        <f>IF(AN79="","",VLOOKUP(AN79,'（従来型）シフト記号表'!$C$5:$W$46,21,FALSE))</f>
        <v/>
      </c>
      <c r="AO80" s="179" t="str">
        <f>IF(AO79="","",VLOOKUP(AO79,'（従来型）シフト記号表'!$C$5:$W$46,21,FALSE))</f>
        <v/>
      </c>
      <c r="AP80" s="180" t="str">
        <f>IF(AP79="","",VLOOKUP(AP79,'（従来型）シフト記号表'!$C$5:$W$46,21,FALSE))</f>
        <v/>
      </c>
      <c r="AQ80" s="180" t="str">
        <f>IF(AQ79="","",VLOOKUP(AQ79,'（従来型）シフト記号表'!$C$5:$W$46,21,FALSE))</f>
        <v/>
      </c>
      <c r="AR80" s="180" t="str">
        <f>IF(AR79="","",VLOOKUP(AR79,'（従来型）シフト記号表'!$C$5:$W$46,21,FALSE))</f>
        <v/>
      </c>
      <c r="AS80" s="180" t="str">
        <f>IF(AS79="","",VLOOKUP(AS79,'（従来型）シフト記号表'!$C$5:$W$46,21,FALSE))</f>
        <v/>
      </c>
      <c r="AT80" s="180" t="str">
        <f>IF(AT79="","",VLOOKUP(AT79,'（従来型）シフト記号表'!$C$5:$W$46,21,FALSE))</f>
        <v/>
      </c>
      <c r="AU80" s="181" t="str">
        <f>IF(AU79="","",VLOOKUP(AU79,'（従来型）シフト記号表'!$C$5:$W$46,21,FALSE))</f>
        <v/>
      </c>
      <c r="AV80" s="179" t="str">
        <f>IF(AV79="","",VLOOKUP(AV79,'（従来型）シフト記号表'!$C$5:$W$46,21,FALSE))</f>
        <v/>
      </c>
      <c r="AW80" s="180" t="str">
        <f>IF(AW79="","",VLOOKUP(AW79,'（従来型）シフト記号表'!$C$5:$W$46,21,FALSE))</f>
        <v/>
      </c>
      <c r="AX80" s="180" t="str">
        <f>IF(AX79="","",VLOOKUP(AX79,'（従来型）シフト記号表'!$C$5:$W$46,21,FALSE))</f>
        <v/>
      </c>
      <c r="AY80" s="180" t="str">
        <f>IF(AY79="","",VLOOKUP(AY79,'（従来型）シフト記号表'!$C$5:$W$46,21,FALSE))</f>
        <v/>
      </c>
      <c r="AZ80" s="180" t="str">
        <f>IF(AZ79="","",VLOOKUP(AZ79,'（従来型）シフト記号表'!$C$5:$W$46,21,FALSE))</f>
        <v/>
      </c>
      <c r="BA80" s="180" t="str">
        <f>IF(BA79="","",VLOOKUP(BA79,'（従来型）シフト記号表'!$C$5:$W$46,21,FALSE))</f>
        <v/>
      </c>
      <c r="BB80" s="181" t="str">
        <f>IF(BB79="","",VLOOKUP(BB79,'（従来型）シフト記号表'!$C$5:$W$46,21,FALSE))</f>
        <v/>
      </c>
      <c r="BC80" s="179" t="str">
        <f>IF(BC79="","",VLOOKUP(BC79,'（従来型）シフト記号表'!$C$5:$W$46,21,FALSE))</f>
        <v/>
      </c>
      <c r="BD80" s="180" t="str">
        <f>IF(BD79="","",VLOOKUP(BD79,'（従来型）シフト記号表'!$C$5:$W$46,21,FALSE))</f>
        <v/>
      </c>
      <c r="BE80" s="180" t="str">
        <f>IF(BE79="","",VLOOKUP(BE79,'（従来型）シフト記号表'!$C$5:$W$46,21,FALSE))</f>
        <v/>
      </c>
      <c r="BF80" s="252">
        <f>IF($BI$3="計画",SUM(AA80:BB80),IF($BI$3="実績",SUM(AA80:BE80),""))</f>
        <v>0</v>
      </c>
      <c r="BG80" s="253"/>
      <c r="BH80" s="254">
        <f>IF($BI$3="計画",BF80/4,IF($BI$3="実績",(BF80/($BI$7/7)),""))</f>
        <v>0</v>
      </c>
      <c r="BI80" s="255"/>
      <c r="BJ80" s="240"/>
      <c r="BK80" s="241"/>
      <c r="BL80" s="241"/>
      <c r="BM80" s="241"/>
      <c r="BN80" s="242"/>
    </row>
    <row r="81" spans="2:66" ht="20.25" customHeight="1" x14ac:dyDescent="0.4">
      <c r="B81" s="59"/>
      <c r="C81" s="411"/>
      <c r="D81" s="416"/>
      <c r="E81" s="414"/>
      <c r="F81" s="415"/>
      <c r="G81" s="256"/>
      <c r="H81" s="257"/>
      <c r="I81" s="265">
        <f>G80</f>
        <v>0</v>
      </c>
      <c r="J81" s="257"/>
      <c r="K81" s="265">
        <f>M80</f>
        <v>0</v>
      </c>
      <c r="L81" s="257"/>
      <c r="M81" s="258"/>
      <c r="N81" s="259"/>
      <c r="O81" s="260"/>
      <c r="P81" s="261"/>
      <c r="Q81" s="261"/>
      <c r="R81" s="262"/>
      <c r="S81" s="278"/>
      <c r="T81" s="244"/>
      <c r="U81" s="279"/>
      <c r="V81" s="29" t="s">
        <v>129</v>
      </c>
      <c r="W81" s="52"/>
      <c r="X81" s="52"/>
      <c r="Y81" s="53"/>
      <c r="Z81" s="69"/>
      <c r="AA81" s="183" t="str">
        <f>IF(AA79="","",VLOOKUP(AA79,'（従来型）シフト記号表'!$C$5:$Y$46,23,FALSE))</f>
        <v/>
      </c>
      <c r="AB81" s="184" t="str">
        <f>IF(AB79="","",VLOOKUP(AB79,'（従来型）シフト記号表'!$C$5:$Y$46,23,FALSE))</f>
        <v/>
      </c>
      <c r="AC81" s="184" t="str">
        <f>IF(AC79="","",VLOOKUP(AC79,'（従来型）シフト記号表'!$C$5:$Y$46,23,FALSE))</f>
        <v/>
      </c>
      <c r="AD81" s="184" t="str">
        <f>IF(AD79="","",VLOOKUP(AD79,'（従来型）シフト記号表'!$C$5:$Y$46,23,FALSE))</f>
        <v/>
      </c>
      <c r="AE81" s="184" t="str">
        <f>IF(AE79="","",VLOOKUP(AE79,'（従来型）シフト記号表'!$C$5:$Y$46,23,FALSE))</f>
        <v/>
      </c>
      <c r="AF81" s="184" t="str">
        <f>IF(AF79="","",VLOOKUP(AF79,'（従来型）シフト記号表'!$C$5:$Y$46,23,FALSE))</f>
        <v/>
      </c>
      <c r="AG81" s="185" t="str">
        <f>IF(AG79="","",VLOOKUP(AG79,'（従来型）シフト記号表'!$C$5:$Y$46,23,FALSE))</f>
        <v/>
      </c>
      <c r="AH81" s="183" t="str">
        <f>IF(AH79="","",VLOOKUP(AH79,'（従来型）シフト記号表'!$C$5:$Y$46,23,FALSE))</f>
        <v/>
      </c>
      <c r="AI81" s="184" t="str">
        <f>IF(AI79="","",VLOOKUP(AI79,'（従来型）シフト記号表'!$C$5:$Y$46,23,FALSE))</f>
        <v/>
      </c>
      <c r="AJ81" s="184" t="str">
        <f>IF(AJ79="","",VLOOKUP(AJ79,'（従来型）シフト記号表'!$C$5:$Y$46,23,FALSE))</f>
        <v/>
      </c>
      <c r="AK81" s="184" t="str">
        <f>IF(AK79="","",VLOOKUP(AK79,'（従来型）シフト記号表'!$C$5:$Y$46,23,FALSE))</f>
        <v/>
      </c>
      <c r="AL81" s="184" t="str">
        <f>IF(AL79="","",VLOOKUP(AL79,'（従来型）シフト記号表'!$C$5:$Y$46,23,FALSE))</f>
        <v/>
      </c>
      <c r="AM81" s="184" t="str">
        <f>IF(AM79="","",VLOOKUP(AM79,'（従来型）シフト記号表'!$C$5:$Y$46,23,FALSE))</f>
        <v/>
      </c>
      <c r="AN81" s="185" t="str">
        <f>IF(AN79="","",VLOOKUP(AN79,'（従来型）シフト記号表'!$C$5:$Y$46,23,FALSE))</f>
        <v/>
      </c>
      <c r="AO81" s="183" t="str">
        <f>IF(AO79="","",VLOOKUP(AO79,'（従来型）シフト記号表'!$C$5:$Y$46,23,FALSE))</f>
        <v/>
      </c>
      <c r="AP81" s="184" t="str">
        <f>IF(AP79="","",VLOOKUP(AP79,'（従来型）シフト記号表'!$C$5:$Y$46,23,FALSE))</f>
        <v/>
      </c>
      <c r="AQ81" s="184" t="str">
        <f>IF(AQ79="","",VLOOKUP(AQ79,'（従来型）シフト記号表'!$C$5:$Y$46,23,FALSE))</f>
        <v/>
      </c>
      <c r="AR81" s="184" t="str">
        <f>IF(AR79="","",VLOOKUP(AR79,'（従来型）シフト記号表'!$C$5:$Y$46,23,FALSE))</f>
        <v/>
      </c>
      <c r="AS81" s="184" t="str">
        <f>IF(AS79="","",VLOOKUP(AS79,'（従来型）シフト記号表'!$C$5:$Y$46,23,FALSE))</f>
        <v/>
      </c>
      <c r="AT81" s="184" t="str">
        <f>IF(AT79="","",VLOOKUP(AT79,'（従来型）シフト記号表'!$C$5:$Y$46,23,FALSE))</f>
        <v/>
      </c>
      <c r="AU81" s="185" t="str">
        <f>IF(AU79="","",VLOOKUP(AU79,'（従来型）シフト記号表'!$C$5:$Y$46,23,FALSE))</f>
        <v/>
      </c>
      <c r="AV81" s="183" t="str">
        <f>IF(AV79="","",VLOOKUP(AV79,'（従来型）シフト記号表'!$C$5:$Y$46,23,FALSE))</f>
        <v/>
      </c>
      <c r="AW81" s="184" t="str">
        <f>IF(AW79="","",VLOOKUP(AW79,'（従来型）シフト記号表'!$C$5:$Y$46,23,FALSE))</f>
        <v/>
      </c>
      <c r="AX81" s="184" t="str">
        <f>IF(AX79="","",VLOOKUP(AX79,'（従来型）シフト記号表'!$C$5:$Y$46,23,FALSE))</f>
        <v/>
      </c>
      <c r="AY81" s="184" t="str">
        <f>IF(AY79="","",VLOOKUP(AY79,'（従来型）シフト記号表'!$C$5:$Y$46,23,FALSE))</f>
        <v/>
      </c>
      <c r="AZ81" s="184" t="str">
        <f>IF(AZ79="","",VLOOKUP(AZ79,'（従来型）シフト記号表'!$C$5:$Y$46,23,FALSE))</f>
        <v/>
      </c>
      <c r="BA81" s="184" t="str">
        <f>IF(BA79="","",VLOOKUP(BA79,'（従来型）シフト記号表'!$C$5:$Y$46,23,FALSE))</f>
        <v/>
      </c>
      <c r="BB81" s="185" t="str">
        <f>IF(BB79="","",VLOOKUP(BB79,'（従来型）シフト記号表'!$C$5:$Y$46,23,FALSE))</f>
        <v/>
      </c>
      <c r="BC81" s="183" t="str">
        <f>IF(BC79="","",VLOOKUP(BC79,'（従来型）シフト記号表'!$C$5:$Y$46,23,FALSE))</f>
        <v/>
      </c>
      <c r="BD81" s="184" t="str">
        <f>IF(BD79="","",VLOOKUP(BD79,'（従来型）シフト記号表'!$C$5:$Y$46,23,FALSE))</f>
        <v/>
      </c>
      <c r="BE81" s="184" t="str">
        <f>IF(BE79="","",VLOOKUP(BE79,'（従来型）シフト記号表'!$C$5:$Y$46,23,FALSE))</f>
        <v/>
      </c>
      <c r="BF81" s="263">
        <f>IF($BI$3="計画",SUM(AA81:BB81),IF($BI$3="実績",SUM(AA81:BE81),""))</f>
        <v>0</v>
      </c>
      <c r="BG81" s="264"/>
      <c r="BH81" s="284">
        <f>IF($BI$3="計画",BF81/4,IF($BI$3="実績",(BF81/($BI$7/7)),""))</f>
        <v>0</v>
      </c>
      <c r="BI81" s="285"/>
      <c r="BJ81" s="243"/>
      <c r="BK81" s="244"/>
      <c r="BL81" s="244"/>
      <c r="BM81" s="244"/>
      <c r="BN81" s="245"/>
    </row>
    <row r="82" spans="2:66" ht="20.25" customHeight="1" x14ac:dyDescent="0.4">
      <c r="B82" s="60"/>
      <c r="C82" s="410"/>
      <c r="D82" s="413"/>
      <c r="E82" s="414"/>
      <c r="F82" s="415"/>
      <c r="G82" s="246"/>
      <c r="H82" s="247"/>
      <c r="I82" s="205"/>
      <c r="J82" s="206"/>
      <c r="K82" s="205"/>
      <c r="L82" s="206"/>
      <c r="M82" s="272"/>
      <c r="N82" s="273"/>
      <c r="O82" s="250"/>
      <c r="P82" s="251"/>
      <c r="Q82" s="251"/>
      <c r="R82" s="247"/>
      <c r="S82" s="274"/>
      <c r="T82" s="238"/>
      <c r="U82" s="275"/>
      <c r="V82" s="25" t="s">
        <v>18</v>
      </c>
      <c r="W82" s="32"/>
      <c r="X82" s="32"/>
      <c r="Y82" s="20"/>
      <c r="Z82" s="68"/>
      <c r="AA82" s="209"/>
      <c r="AB82" s="213"/>
      <c r="AC82" s="213"/>
      <c r="AD82" s="213"/>
      <c r="AE82" s="213"/>
      <c r="AF82" s="213"/>
      <c r="AG82" s="211"/>
      <c r="AH82" s="209"/>
      <c r="AI82" s="213"/>
      <c r="AJ82" s="213"/>
      <c r="AK82" s="213"/>
      <c r="AL82" s="213"/>
      <c r="AM82" s="213"/>
      <c r="AN82" s="211"/>
      <c r="AO82" s="209"/>
      <c r="AP82" s="213"/>
      <c r="AQ82" s="213"/>
      <c r="AR82" s="213"/>
      <c r="AS82" s="213"/>
      <c r="AT82" s="213"/>
      <c r="AU82" s="211"/>
      <c r="AV82" s="209"/>
      <c r="AW82" s="213"/>
      <c r="AX82" s="213"/>
      <c r="AY82" s="213"/>
      <c r="AZ82" s="213"/>
      <c r="BA82" s="213"/>
      <c r="BB82" s="211"/>
      <c r="BC82" s="209"/>
      <c r="BD82" s="213"/>
      <c r="BE82" s="214"/>
      <c r="BF82" s="280"/>
      <c r="BG82" s="281"/>
      <c r="BH82" s="282"/>
      <c r="BI82" s="283"/>
      <c r="BJ82" s="237"/>
      <c r="BK82" s="238"/>
      <c r="BL82" s="238"/>
      <c r="BM82" s="238"/>
      <c r="BN82" s="239"/>
    </row>
    <row r="83" spans="2:66" ht="20.25" customHeight="1" x14ac:dyDescent="0.4">
      <c r="B83" s="58">
        <f>B80+1</f>
        <v>22</v>
      </c>
      <c r="C83" s="411"/>
      <c r="D83" s="416"/>
      <c r="E83" s="414"/>
      <c r="F83" s="415"/>
      <c r="G83" s="246"/>
      <c r="H83" s="247"/>
      <c r="I83" s="205"/>
      <c r="J83" s="206"/>
      <c r="K83" s="205"/>
      <c r="L83" s="206"/>
      <c r="M83" s="248"/>
      <c r="N83" s="249"/>
      <c r="O83" s="250"/>
      <c r="P83" s="251"/>
      <c r="Q83" s="251"/>
      <c r="R83" s="247"/>
      <c r="S83" s="276"/>
      <c r="T83" s="241"/>
      <c r="U83" s="277"/>
      <c r="V83" s="27" t="s">
        <v>84</v>
      </c>
      <c r="W83" s="28"/>
      <c r="X83" s="28"/>
      <c r="Y83" s="23"/>
      <c r="Z83" s="63"/>
      <c r="AA83" s="179" t="str">
        <f>IF(AA82="","",VLOOKUP(AA82,'（従来型）シフト記号表'!$C$5:$W$46,21,FALSE))</f>
        <v/>
      </c>
      <c r="AB83" s="180" t="str">
        <f>IF(AB82="","",VLOOKUP(AB82,'（従来型）シフト記号表'!$C$5:$W$46,21,FALSE))</f>
        <v/>
      </c>
      <c r="AC83" s="180" t="str">
        <f>IF(AC82="","",VLOOKUP(AC82,'（従来型）シフト記号表'!$C$5:$W$46,21,FALSE))</f>
        <v/>
      </c>
      <c r="AD83" s="180" t="str">
        <f>IF(AD82="","",VLOOKUP(AD82,'（従来型）シフト記号表'!$C$5:$W$46,21,FALSE))</f>
        <v/>
      </c>
      <c r="AE83" s="180" t="str">
        <f>IF(AE82="","",VLOOKUP(AE82,'（従来型）シフト記号表'!$C$5:$W$46,21,FALSE))</f>
        <v/>
      </c>
      <c r="AF83" s="180" t="str">
        <f>IF(AF82="","",VLOOKUP(AF82,'（従来型）シフト記号表'!$C$5:$W$46,21,FALSE))</f>
        <v/>
      </c>
      <c r="AG83" s="181" t="str">
        <f>IF(AG82="","",VLOOKUP(AG82,'（従来型）シフト記号表'!$C$5:$W$46,21,FALSE))</f>
        <v/>
      </c>
      <c r="AH83" s="179" t="str">
        <f>IF(AH82="","",VLOOKUP(AH82,'（従来型）シフト記号表'!$C$5:$W$46,21,FALSE))</f>
        <v/>
      </c>
      <c r="AI83" s="180" t="str">
        <f>IF(AI82="","",VLOOKUP(AI82,'（従来型）シフト記号表'!$C$5:$W$46,21,FALSE))</f>
        <v/>
      </c>
      <c r="AJ83" s="180" t="str">
        <f>IF(AJ82="","",VLOOKUP(AJ82,'（従来型）シフト記号表'!$C$5:$W$46,21,FALSE))</f>
        <v/>
      </c>
      <c r="AK83" s="180" t="str">
        <f>IF(AK82="","",VLOOKUP(AK82,'（従来型）シフト記号表'!$C$5:$W$46,21,FALSE))</f>
        <v/>
      </c>
      <c r="AL83" s="180" t="str">
        <f>IF(AL82="","",VLOOKUP(AL82,'（従来型）シフト記号表'!$C$5:$W$46,21,FALSE))</f>
        <v/>
      </c>
      <c r="AM83" s="180" t="str">
        <f>IF(AM82="","",VLOOKUP(AM82,'（従来型）シフト記号表'!$C$5:$W$46,21,FALSE))</f>
        <v/>
      </c>
      <c r="AN83" s="181" t="str">
        <f>IF(AN82="","",VLOOKUP(AN82,'（従来型）シフト記号表'!$C$5:$W$46,21,FALSE))</f>
        <v/>
      </c>
      <c r="AO83" s="179" t="str">
        <f>IF(AO82="","",VLOOKUP(AO82,'（従来型）シフト記号表'!$C$5:$W$46,21,FALSE))</f>
        <v/>
      </c>
      <c r="AP83" s="180" t="str">
        <f>IF(AP82="","",VLOOKUP(AP82,'（従来型）シフト記号表'!$C$5:$W$46,21,FALSE))</f>
        <v/>
      </c>
      <c r="AQ83" s="180" t="str">
        <f>IF(AQ82="","",VLOOKUP(AQ82,'（従来型）シフト記号表'!$C$5:$W$46,21,FALSE))</f>
        <v/>
      </c>
      <c r="AR83" s="180" t="str">
        <f>IF(AR82="","",VLOOKUP(AR82,'（従来型）シフト記号表'!$C$5:$W$46,21,FALSE))</f>
        <v/>
      </c>
      <c r="AS83" s="180" t="str">
        <f>IF(AS82="","",VLOOKUP(AS82,'（従来型）シフト記号表'!$C$5:$W$46,21,FALSE))</f>
        <v/>
      </c>
      <c r="AT83" s="180" t="str">
        <f>IF(AT82="","",VLOOKUP(AT82,'（従来型）シフト記号表'!$C$5:$W$46,21,FALSE))</f>
        <v/>
      </c>
      <c r="AU83" s="181" t="str">
        <f>IF(AU82="","",VLOOKUP(AU82,'（従来型）シフト記号表'!$C$5:$W$46,21,FALSE))</f>
        <v/>
      </c>
      <c r="AV83" s="179" t="str">
        <f>IF(AV82="","",VLOOKUP(AV82,'（従来型）シフト記号表'!$C$5:$W$46,21,FALSE))</f>
        <v/>
      </c>
      <c r="AW83" s="180" t="str">
        <f>IF(AW82="","",VLOOKUP(AW82,'（従来型）シフト記号表'!$C$5:$W$46,21,FALSE))</f>
        <v/>
      </c>
      <c r="AX83" s="180" t="str">
        <f>IF(AX82="","",VLOOKUP(AX82,'（従来型）シフト記号表'!$C$5:$W$46,21,FALSE))</f>
        <v/>
      </c>
      <c r="AY83" s="180" t="str">
        <f>IF(AY82="","",VLOOKUP(AY82,'（従来型）シフト記号表'!$C$5:$W$46,21,FALSE))</f>
        <v/>
      </c>
      <c r="AZ83" s="180" t="str">
        <f>IF(AZ82="","",VLOOKUP(AZ82,'（従来型）シフト記号表'!$C$5:$W$46,21,FALSE))</f>
        <v/>
      </c>
      <c r="BA83" s="180" t="str">
        <f>IF(BA82="","",VLOOKUP(BA82,'（従来型）シフト記号表'!$C$5:$W$46,21,FALSE))</f>
        <v/>
      </c>
      <c r="BB83" s="181" t="str">
        <f>IF(BB82="","",VLOOKUP(BB82,'（従来型）シフト記号表'!$C$5:$W$46,21,FALSE))</f>
        <v/>
      </c>
      <c r="BC83" s="179" t="str">
        <f>IF(BC82="","",VLOOKUP(BC82,'（従来型）シフト記号表'!$C$5:$W$46,21,FALSE))</f>
        <v/>
      </c>
      <c r="BD83" s="180" t="str">
        <f>IF(BD82="","",VLOOKUP(BD82,'（従来型）シフト記号表'!$C$5:$W$46,21,FALSE))</f>
        <v/>
      </c>
      <c r="BE83" s="180" t="str">
        <f>IF(BE82="","",VLOOKUP(BE82,'（従来型）シフト記号表'!$C$5:$W$46,21,FALSE))</f>
        <v/>
      </c>
      <c r="BF83" s="252">
        <f>IF($BI$3="計画",SUM(AA83:BB83),IF($BI$3="実績",SUM(AA83:BE83),""))</f>
        <v>0</v>
      </c>
      <c r="BG83" s="253"/>
      <c r="BH83" s="254">
        <f>IF($BI$3="計画",BF83/4,IF($BI$3="実績",(BF83/($BI$7/7)),""))</f>
        <v>0</v>
      </c>
      <c r="BI83" s="255"/>
      <c r="BJ83" s="240"/>
      <c r="BK83" s="241"/>
      <c r="BL83" s="241"/>
      <c r="BM83" s="241"/>
      <c r="BN83" s="242"/>
    </row>
    <row r="84" spans="2:66" ht="20.25" customHeight="1" x14ac:dyDescent="0.4">
      <c r="B84" s="59"/>
      <c r="C84" s="411"/>
      <c r="D84" s="416"/>
      <c r="E84" s="414"/>
      <c r="F84" s="415"/>
      <c r="G84" s="256"/>
      <c r="H84" s="257"/>
      <c r="I84" s="265">
        <f>G83</f>
        <v>0</v>
      </c>
      <c r="J84" s="257"/>
      <c r="K84" s="265">
        <f>M83</f>
        <v>0</v>
      </c>
      <c r="L84" s="257"/>
      <c r="M84" s="258"/>
      <c r="N84" s="259"/>
      <c r="O84" s="260"/>
      <c r="P84" s="261"/>
      <c r="Q84" s="261"/>
      <c r="R84" s="262"/>
      <c r="S84" s="278"/>
      <c r="T84" s="244"/>
      <c r="U84" s="279"/>
      <c r="V84" s="29" t="s">
        <v>129</v>
      </c>
      <c r="W84" s="52"/>
      <c r="X84" s="52"/>
      <c r="Y84" s="53"/>
      <c r="Z84" s="69"/>
      <c r="AA84" s="183" t="str">
        <f>IF(AA82="","",VLOOKUP(AA82,'（従来型）シフト記号表'!$C$5:$Y$46,23,FALSE))</f>
        <v/>
      </c>
      <c r="AB84" s="184" t="str">
        <f>IF(AB82="","",VLOOKUP(AB82,'（従来型）シフト記号表'!$C$5:$Y$46,23,FALSE))</f>
        <v/>
      </c>
      <c r="AC84" s="184" t="str">
        <f>IF(AC82="","",VLOOKUP(AC82,'（従来型）シフト記号表'!$C$5:$Y$46,23,FALSE))</f>
        <v/>
      </c>
      <c r="AD84" s="184" t="str">
        <f>IF(AD82="","",VLOOKUP(AD82,'（従来型）シフト記号表'!$C$5:$Y$46,23,FALSE))</f>
        <v/>
      </c>
      <c r="AE84" s="184" t="str">
        <f>IF(AE82="","",VLOOKUP(AE82,'（従来型）シフト記号表'!$C$5:$Y$46,23,FALSE))</f>
        <v/>
      </c>
      <c r="AF84" s="184" t="str">
        <f>IF(AF82="","",VLOOKUP(AF82,'（従来型）シフト記号表'!$C$5:$Y$46,23,FALSE))</f>
        <v/>
      </c>
      <c r="AG84" s="185" t="str">
        <f>IF(AG82="","",VLOOKUP(AG82,'（従来型）シフト記号表'!$C$5:$Y$46,23,FALSE))</f>
        <v/>
      </c>
      <c r="AH84" s="183" t="str">
        <f>IF(AH82="","",VLOOKUP(AH82,'（従来型）シフト記号表'!$C$5:$Y$46,23,FALSE))</f>
        <v/>
      </c>
      <c r="AI84" s="184" t="str">
        <f>IF(AI82="","",VLOOKUP(AI82,'（従来型）シフト記号表'!$C$5:$Y$46,23,FALSE))</f>
        <v/>
      </c>
      <c r="AJ84" s="184" t="str">
        <f>IF(AJ82="","",VLOOKUP(AJ82,'（従来型）シフト記号表'!$C$5:$Y$46,23,FALSE))</f>
        <v/>
      </c>
      <c r="AK84" s="184" t="str">
        <f>IF(AK82="","",VLOOKUP(AK82,'（従来型）シフト記号表'!$C$5:$Y$46,23,FALSE))</f>
        <v/>
      </c>
      <c r="AL84" s="184" t="str">
        <f>IF(AL82="","",VLOOKUP(AL82,'（従来型）シフト記号表'!$C$5:$Y$46,23,FALSE))</f>
        <v/>
      </c>
      <c r="AM84" s="184" t="str">
        <f>IF(AM82="","",VLOOKUP(AM82,'（従来型）シフト記号表'!$C$5:$Y$46,23,FALSE))</f>
        <v/>
      </c>
      <c r="AN84" s="185" t="str">
        <f>IF(AN82="","",VLOOKUP(AN82,'（従来型）シフト記号表'!$C$5:$Y$46,23,FALSE))</f>
        <v/>
      </c>
      <c r="AO84" s="183" t="str">
        <f>IF(AO82="","",VLOOKUP(AO82,'（従来型）シフト記号表'!$C$5:$Y$46,23,FALSE))</f>
        <v/>
      </c>
      <c r="AP84" s="184" t="str">
        <f>IF(AP82="","",VLOOKUP(AP82,'（従来型）シフト記号表'!$C$5:$Y$46,23,FALSE))</f>
        <v/>
      </c>
      <c r="AQ84" s="184" t="str">
        <f>IF(AQ82="","",VLOOKUP(AQ82,'（従来型）シフト記号表'!$C$5:$Y$46,23,FALSE))</f>
        <v/>
      </c>
      <c r="AR84" s="184" t="str">
        <f>IF(AR82="","",VLOOKUP(AR82,'（従来型）シフト記号表'!$C$5:$Y$46,23,FALSE))</f>
        <v/>
      </c>
      <c r="AS84" s="184" t="str">
        <f>IF(AS82="","",VLOOKUP(AS82,'（従来型）シフト記号表'!$C$5:$Y$46,23,FALSE))</f>
        <v/>
      </c>
      <c r="AT84" s="184" t="str">
        <f>IF(AT82="","",VLOOKUP(AT82,'（従来型）シフト記号表'!$C$5:$Y$46,23,FALSE))</f>
        <v/>
      </c>
      <c r="AU84" s="185" t="str">
        <f>IF(AU82="","",VLOOKUP(AU82,'（従来型）シフト記号表'!$C$5:$Y$46,23,FALSE))</f>
        <v/>
      </c>
      <c r="AV84" s="183" t="str">
        <f>IF(AV82="","",VLOOKUP(AV82,'（従来型）シフト記号表'!$C$5:$Y$46,23,FALSE))</f>
        <v/>
      </c>
      <c r="AW84" s="184" t="str">
        <f>IF(AW82="","",VLOOKUP(AW82,'（従来型）シフト記号表'!$C$5:$Y$46,23,FALSE))</f>
        <v/>
      </c>
      <c r="AX84" s="184" t="str">
        <f>IF(AX82="","",VLOOKUP(AX82,'（従来型）シフト記号表'!$C$5:$Y$46,23,FALSE))</f>
        <v/>
      </c>
      <c r="AY84" s="184" t="str">
        <f>IF(AY82="","",VLOOKUP(AY82,'（従来型）シフト記号表'!$C$5:$Y$46,23,FALSE))</f>
        <v/>
      </c>
      <c r="AZ84" s="184" t="str">
        <f>IF(AZ82="","",VLOOKUP(AZ82,'（従来型）シフト記号表'!$C$5:$Y$46,23,FALSE))</f>
        <v/>
      </c>
      <c r="BA84" s="184" t="str">
        <f>IF(BA82="","",VLOOKUP(BA82,'（従来型）シフト記号表'!$C$5:$Y$46,23,FALSE))</f>
        <v/>
      </c>
      <c r="BB84" s="185" t="str">
        <f>IF(BB82="","",VLOOKUP(BB82,'（従来型）シフト記号表'!$C$5:$Y$46,23,FALSE))</f>
        <v/>
      </c>
      <c r="BC84" s="183" t="str">
        <f>IF(BC82="","",VLOOKUP(BC82,'（従来型）シフト記号表'!$C$5:$Y$46,23,FALSE))</f>
        <v/>
      </c>
      <c r="BD84" s="184" t="str">
        <f>IF(BD82="","",VLOOKUP(BD82,'（従来型）シフト記号表'!$C$5:$Y$46,23,FALSE))</f>
        <v/>
      </c>
      <c r="BE84" s="184" t="str">
        <f>IF(BE82="","",VLOOKUP(BE82,'（従来型）シフト記号表'!$C$5:$Y$46,23,FALSE))</f>
        <v/>
      </c>
      <c r="BF84" s="263">
        <f>IF($BI$3="計画",SUM(AA84:BB84),IF($BI$3="実績",SUM(AA84:BE84),""))</f>
        <v>0</v>
      </c>
      <c r="BG84" s="264"/>
      <c r="BH84" s="284">
        <f>IF($BI$3="計画",BF84/4,IF($BI$3="実績",(BF84/($BI$7/7)),""))</f>
        <v>0</v>
      </c>
      <c r="BI84" s="285"/>
      <c r="BJ84" s="243"/>
      <c r="BK84" s="244"/>
      <c r="BL84" s="244"/>
      <c r="BM84" s="244"/>
      <c r="BN84" s="245"/>
    </row>
    <row r="85" spans="2:66" ht="20.25" customHeight="1" x14ac:dyDescent="0.4">
      <c r="B85" s="60"/>
      <c r="C85" s="410"/>
      <c r="D85" s="413"/>
      <c r="E85" s="414"/>
      <c r="F85" s="415"/>
      <c r="G85" s="246"/>
      <c r="H85" s="247"/>
      <c r="I85" s="205"/>
      <c r="J85" s="206"/>
      <c r="K85" s="205"/>
      <c r="L85" s="206"/>
      <c r="M85" s="272"/>
      <c r="N85" s="273"/>
      <c r="O85" s="250"/>
      <c r="P85" s="251"/>
      <c r="Q85" s="251"/>
      <c r="R85" s="247"/>
      <c r="S85" s="274"/>
      <c r="T85" s="238"/>
      <c r="U85" s="275"/>
      <c r="V85" s="25" t="s">
        <v>18</v>
      </c>
      <c r="W85" s="32"/>
      <c r="X85" s="32"/>
      <c r="Y85" s="20"/>
      <c r="Z85" s="68"/>
      <c r="AA85" s="209"/>
      <c r="AB85" s="213"/>
      <c r="AC85" s="213"/>
      <c r="AD85" s="213"/>
      <c r="AE85" s="213"/>
      <c r="AF85" s="213"/>
      <c r="AG85" s="211"/>
      <c r="AH85" s="209"/>
      <c r="AI85" s="213"/>
      <c r="AJ85" s="213"/>
      <c r="AK85" s="213"/>
      <c r="AL85" s="213"/>
      <c r="AM85" s="213"/>
      <c r="AN85" s="211"/>
      <c r="AO85" s="209"/>
      <c r="AP85" s="213"/>
      <c r="AQ85" s="213"/>
      <c r="AR85" s="213"/>
      <c r="AS85" s="213"/>
      <c r="AT85" s="213"/>
      <c r="AU85" s="211"/>
      <c r="AV85" s="209"/>
      <c r="AW85" s="213"/>
      <c r="AX85" s="213"/>
      <c r="AY85" s="213"/>
      <c r="AZ85" s="213"/>
      <c r="BA85" s="213"/>
      <c r="BB85" s="211"/>
      <c r="BC85" s="209"/>
      <c r="BD85" s="213"/>
      <c r="BE85" s="214"/>
      <c r="BF85" s="280"/>
      <c r="BG85" s="281"/>
      <c r="BH85" s="282"/>
      <c r="BI85" s="283"/>
      <c r="BJ85" s="237"/>
      <c r="BK85" s="238"/>
      <c r="BL85" s="238"/>
      <c r="BM85" s="238"/>
      <c r="BN85" s="239"/>
    </row>
    <row r="86" spans="2:66" ht="20.25" customHeight="1" x14ac:dyDescent="0.4">
      <c r="B86" s="58">
        <f>B83+1</f>
        <v>23</v>
      </c>
      <c r="C86" s="411"/>
      <c r="D86" s="416"/>
      <c r="E86" s="414"/>
      <c r="F86" s="415"/>
      <c r="G86" s="246"/>
      <c r="H86" s="247"/>
      <c r="I86" s="205"/>
      <c r="J86" s="206"/>
      <c r="K86" s="205"/>
      <c r="L86" s="206"/>
      <c r="M86" s="248"/>
      <c r="N86" s="249"/>
      <c r="O86" s="250"/>
      <c r="P86" s="251"/>
      <c r="Q86" s="251"/>
      <c r="R86" s="247"/>
      <c r="S86" s="276"/>
      <c r="T86" s="241"/>
      <c r="U86" s="277"/>
      <c r="V86" s="27" t="s">
        <v>84</v>
      </c>
      <c r="W86" s="28"/>
      <c r="X86" s="28"/>
      <c r="Y86" s="23"/>
      <c r="Z86" s="63"/>
      <c r="AA86" s="179" t="str">
        <f>IF(AA85="","",VLOOKUP(AA85,'（従来型）シフト記号表'!$C$5:$W$46,21,FALSE))</f>
        <v/>
      </c>
      <c r="AB86" s="180" t="str">
        <f>IF(AB85="","",VLOOKUP(AB85,'（従来型）シフト記号表'!$C$5:$W$46,21,FALSE))</f>
        <v/>
      </c>
      <c r="AC86" s="180" t="str">
        <f>IF(AC85="","",VLOOKUP(AC85,'（従来型）シフト記号表'!$C$5:$W$46,21,FALSE))</f>
        <v/>
      </c>
      <c r="AD86" s="180" t="str">
        <f>IF(AD85="","",VLOOKUP(AD85,'（従来型）シフト記号表'!$C$5:$W$46,21,FALSE))</f>
        <v/>
      </c>
      <c r="AE86" s="180" t="str">
        <f>IF(AE85="","",VLOOKUP(AE85,'（従来型）シフト記号表'!$C$5:$W$46,21,FALSE))</f>
        <v/>
      </c>
      <c r="AF86" s="180" t="str">
        <f>IF(AF85="","",VLOOKUP(AF85,'（従来型）シフト記号表'!$C$5:$W$46,21,FALSE))</f>
        <v/>
      </c>
      <c r="AG86" s="181" t="str">
        <f>IF(AG85="","",VLOOKUP(AG85,'（従来型）シフト記号表'!$C$5:$W$46,21,FALSE))</f>
        <v/>
      </c>
      <c r="AH86" s="179" t="str">
        <f>IF(AH85="","",VLOOKUP(AH85,'（従来型）シフト記号表'!$C$5:$W$46,21,FALSE))</f>
        <v/>
      </c>
      <c r="AI86" s="180" t="str">
        <f>IF(AI85="","",VLOOKUP(AI85,'（従来型）シフト記号表'!$C$5:$W$46,21,FALSE))</f>
        <v/>
      </c>
      <c r="AJ86" s="180" t="str">
        <f>IF(AJ85="","",VLOOKUP(AJ85,'（従来型）シフト記号表'!$C$5:$W$46,21,FALSE))</f>
        <v/>
      </c>
      <c r="AK86" s="180" t="str">
        <f>IF(AK85="","",VLOOKUP(AK85,'（従来型）シフト記号表'!$C$5:$W$46,21,FALSE))</f>
        <v/>
      </c>
      <c r="AL86" s="180" t="str">
        <f>IF(AL85="","",VLOOKUP(AL85,'（従来型）シフト記号表'!$C$5:$W$46,21,FALSE))</f>
        <v/>
      </c>
      <c r="AM86" s="180" t="str">
        <f>IF(AM85="","",VLOOKUP(AM85,'（従来型）シフト記号表'!$C$5:$W$46,21,FALSE))</f>
        <v/>
      </c>
      <c r="AN86" s="181" t="str">
        <f>IF(AN85="","",VLOOKUP(AN85,'（従来型）シフト記号表'!$C$5:$W$46,21,FALSE))</f>
        <v/>
      </c>
      <c r="AO86" s="179" t="str">
        <f>IF(AO85="","",VLOOKUP(AO85,'（従来型）シフト記号表'!$C$5:$W$46,21,FALSE))</f>
        <v/>
      </c>
      <c r="AP86" s="180" t="str">
        <f>IF(AP85="","",VLOOKUP(AP85,'（従来型）シフト記号表'!$C$5:$W$46,21,FALSE))</f>
        <v/>
      </c>
      <c r="AQ86" s="180" t="str">
        <f>IF(AQ85="","",VLOOKUP(AQ85,'（従来型）シフト記号表'!$C$5:$W$46,21,FALSE))</f>
        <v/>
      </c>
      <c r="AR86" s="180" t="str">
        <f>IF(AR85="","",VLOOKUP(AR85,'（従来型）シフト記号表'!$C$5:$W$46,21,FALSE))</f>
        <v/>
      </c>
      <c r="AS86" s="180" t="str">
        <f>IF(AS85="","",VLOOKUP(AS85,'（従来型）シフト記号表'!$C$5:$W$46,21,FALSE))</f>
        <v/>
      </c>
      <c r="AT86" s="180" t="str">
        <f>IF(AT85="","",VLOOKUP(AT85,'（従来型）シフト記号表'!$C$5:$W$46,21,FALSE))</f>
        <v/>
      </c>
      <c r="AU86" s="181" t="str">
        <f>IF(AU85="","",VLOOKUP(AU85,'（従来型）シフト記号表'!$C$5:$W$46,21,FALSE))</f>
        <v/>
      </c>
      <c r="AV86" s="179" t="str">
        <f>IF(AV85="","",VLOOKUP(AV85,'（従来型）シフト記号表'!$C$5:$W$46,21,FALSE))</f>
        <v/>
      </c>
      <c r="AW86" s="180" t="str">
        <f>IF(AW85="","",VLOOKUP(AW85,'（従来型）シフト記号表'!$C$5:$W$46,21,FALSE))</f>
        <v/>
      </c>
      <c r="AX86" s="180" t="str">
        <f>IF(AX85="","",VLOOKUP(AX85,'（従来型）シフト記号表'!$C$5:$W$46,21,FALSE))</f>
        <v/>
      </c>
      <c r="AY86" s="180" t="str">
        <f>IF(AY85="","",VLOOKUP(AY85,'（従来型）シフト記号表'!$C$5:$W$46,21,FALSE))</f>
        <v/>
      </c>
      <c r="AZ86" s="180" t="str">
        <f>IF(AZ85="","",VLOOKUP(AZ85,'（従来型）シフト記号表'!$C$5:$W$46,21,FALSE))</f>
        <v/>
      </c>
      <c r="BA86" s="180" t="str">
        <f>IF(BA85="","",VLOOKUP(BA85,'（従来型）シフト記号表'!$C$5:$W$46,21,FALSE))</f>
        <v/>
      </c>
      <c r="BB86" s="181" t="str">
        <f>IF(BB85="","",VLOOKUP(BB85,'（従来型）シフト記号表'!$C$5:$W$46,21,FALSE))</f>
        <v/>
      </c>
      <c r="BC86" s="179" t="str">
        <f>IF(BC85="","",VLOOKUP(BC85,'（従来型）シフト記号表'!$C$5:$W$46,21,FALSE))</f>
        <v/>
      </c>
      <c r="BD86" s="180" t="str">
        <f>IF(BD85="","",VLOOKUP(BD85,'（従来型）シフト記号表'!$C$5:$W$46,21,FALSE))</f>
        <v/>
      </c>
      <c r="BE86" s="180" t="str">
        <f>IF(BE85="","",VLOOKUP(BE85,'（従来型）シフト記号表'!$C$5:$W$46,21,FALSE))</f>
        <v/>
      </c>
      <c r="BF86" s="252">
        <f>IF($BI$3="計画",SUM(AA86:BB86),IF($BI$3="実績",SUM(AA86:BE86),""))</f>
        <v>0</v>
      </c>
      <c r="BG86" s="253"/>
      <c r="BH86" s="254">
        <f>IF($BI$3="計画",BF86/4,IF($BI$3="実績",(BF86/($BI$7/7)),""))</f>
        <v>0</v>
      </c>
      <c r="BI86" s="255"/>
      <c r="BJ86" s="240"/>
      <c r="BK86" s="241"/>
      <c r="BL86" s="241"/>
      <c r="BM86" s="241"/>
      <c r="BN86" s="242"/>
    </row>
    <row r="87" spans="2:66" ht="20.25" customHeight="1" x14ac:dyDescent="0.4">
      <c r="B87" s="59"/>
      <c r="C87" s="411"/>
      <c r="D87" s="416"/>
      <c r="E87" s="414"/>
      <c r="F87" s="415"/>
      <c r="G87" s="256"/>
      <c r="H87" s="257"/>
      <c r="I87" s="265">
        <f>G86</f>
        <v>0</v>
      </c>
      <c r="J87" s="257"/>
      <c r="K87" s="265">
        <f>M86</f>
        <v>0</v>
      </c>
      <c r="L87" s="257"/>
      <c r="M87" s="258"/>
      <c r="N87" s="259"/>
      <c r="O87" s="260"/>
      <c r="P87" s="261"/>
      <c r="Q87" s="261"/>
      <c r="R87" s="262"/>
      <c r="S87" s="278"/>
      <c r="T87" s="244"/>
      <c r="U87" s="279"/>
      <c r="V87" s="29" t="s">
        <v>129</v>
      </c>
      <c r="W87" s="52"/>
      <c r="X87" s="52"/>
      <c r="Y87" s="53"/>
      <c r="Z87" s="69"/>
      <c r="AA87" s="183" t="str">
        <f>IF(AA85="","",VLOOKUP(AA85,'（従来型）シフト記号表'!$C$5:$Y$46,23,FALSE))</f>
        <v/>
      </c>
      <c r="AB87" s="184" t="str">
        <f>IF(AB85="","",VLOOKUP(AB85,'（従来型）シフト記号表'!$C$5:$Y$46,23,FALSE))</f>
        <v/>
      </c>
      <c r="AC87" s="184" t="str">
        <f>IF(AC85="","",VLOOKUP(AC85,'（従来型）シフト記号表'!$C$5:$Y$46,23,FALSE))</f>
        <v/>
      </c>
      <c r="AD87" s="184" t="str">
        <f>IF(AD85="","",VLOOKUP(AD85,'（従来型）シフト記号表'!$C$5:$Y$46,23,FALSE))</f>
        <v/>
      </c>
      <c r="AE87" s="184" t="str">
        <f>IF(AE85="","",VLOOKUP(AE85,'（従来型）シフト記号表'!$C$5:$Y$46,23,FALSE))</f>
        <v/>
      </c>
      <c r="AF87" s="184" t="str">
        <f>IF(AF85="","",VLOOKUP(AF85,'（従来型）シフト記号表'!$C$5:$Y$46,23,FALSE))</f>
        <v/>
      </c>
      <c r="AG87" s="185" t="str">
        <f>IF(AG85="","",VLOOKUP(AG85,'（従来型）シフト記号表'!$C$5:$Y$46,23,FALSE))</f>
        <v/>
      </c>
      <c r="AH87" s="183" t="str">
        <f>IF(AH85="","",VLOOKUP(AH85,'（従来型）シフト記号表'!$C$5:$Y$46,23,FALSE))</f>
        <v/>
      </c>
      <c r="AI87" s="184" t="str">
        <f>IF(AI85="","",VLOOKUP(AI85,'（従来型）シフト記号表'!$C$5:$Y$46,23,FALSE))</f>
        <v/>
      </c>
      <c r="AJ87" s="184" t="str">
        <f>IF(AJ85="","",VLOOKUP(AJ85,'（従来型）シフト記号表'!$C$5:$Y$46,23,FALSE))</f>
        <v/>
      </c>
      <c r="AK87" s="184" t="str">
        <f>IF(AK85="","",VLOOKUP(AK85,'（従来型）シフト記号表'!$C$5:$Y$46,23,FALSE))</f>
        <v/>
      </c>
      <c r="AL87" s="184" t="str">
        <f>IF(AL85="","",VLOOKUP(AL85,'（従来型）シフト記号表'!$C$5:$Y$46,23,FALSE))</f>
        <v/>
      </c>
      <c r="AM87" s="184" t="str">
        <f>IF(AM85="","",VLOOKUP(AM85,'（従来型）シフト記号表'!$C$5:$Y$46,23,FALSE))</f>
        <v/>
      </c>
      <c r="AN87" s="185" t="str">
        <f>IF(AN85="","",VLOOKUP(AN85,'（従来型）シフト記号表'!$C$5:$Y$46,23,FALSE))</f>
        <v/>
      </c>
      <c r="AO87" s="183" t="str">
        <f>IF(AO85="","",VLOOKUP(AO85,'（従来型）シフト記号表'!$C$5:$Y$46,23,FALSE))</f>
        <v/>
      </c>
      <c r="AP87" s="184" t="str">
        <f>IF(AP85="","",VLOOKUP(AP85,'（従来型）シフト記号表'!$C$5:$Y$46,23,FALSE))</f>
        <v/>
      </c>
      <c r="AQ87" s="184" t="str">
        <f>IF(AQ85="","",VLOOKUP(AQ85,'（従来型）シフト記号表'!$C$5:$Y$46,23,FALSE))</f>
        <v/>
      </c>
      <c r="AR87" s="184" t="str">
        <f>IF(AR85="","",VLOOKUP(AR85,'（従来型）シフト記号表'!$C$5:$Y$46,23,FALSE))</f>
        <v/>
      </c>
      <c r="AS87" s="184" t="str">
        <f>IF(AS85="","",VLOOKUP(AS85,'（従来型）シフト記号表'!$C$5:$Y$46,23,FALSE))</f>
        <v/>
      </c>
      <c r="AT87" s="184" t="str">
        <f>IF(AT85="","",VLOOKUP(AT85,'（従来型）シフト記号表'!$C$5:$Y$46,23,FALSE))</f>
        <v/>
      </c>
      <c r="AU87" s="185" t="str">
        <f>IF(AU85="","",VLOOKUP(AU85,'（従来型）シフト記号表'!$C$5:$Y$46,23,FALSE))</f>
        <v/>
      </c>
      <c r="AV87" s="183" t="str">
        <f>IF(AV85="","",VLOOKUP(AV85,'（従来型）シフト記号表'!$C$5:$Y$46,23,FALSE))</f>
        <v/>
      </c>
      <c r="AW87" s="184" t="str">
        <f>IF(AW85="","",VLOOKUP(AW85,'（従来型）シフト記号表'!$C$5:$Y$46,23,FALSE))</f>
        <v/>
      </c>
      <c r="AX87" s="184" t="str">
        <f>IF(AX85="","",VLOOKUP(AX85,'（従来型）シフト記号表'!$C$5:$Y$46,23,FALSE))</f>
        <v/>
      </c>
      <c r="AY87" s="184" t="str">
        <f>IF(AY85="","",VLOOKUP(AY85,'（従来型）シフト記号表'!$C$5:$Y$46,23,FALSE))</f>
        <v/>
      </c>
      <c r="AZ87" s="184" t="str">
        <f>IF(AZ85="","",VLOOKUP(AZ85,'（従来型）シフト記号表'!$C$5:$Y$46,23,FALSE))</f>
        <v/>
      </c>
      <c r="BA87" s="184" t="str">
        <f>IF(BA85="","",VLOOKUP(BA85,'（従来型）シフト記号表'!$C$5:$Y$46,23,FALSE))</f>
        <v/>
      </c>
      <c r="BB87" s="185" t="str">
        <f>IF(BB85="","",VLOOKUP(BB85,'（従来型）シフト記号表'!$C$5:$Y$46,23,FALSE))</f>
        <v/>
      </c>
      <c r="BC87" s="183" t="str">
        <f>IF(BC85="","",VLOOKUP(BC85,'（従来型）シフト記号表'!$C$5:$Y$46,23,FALSE))</f>
        <v/>
      </c>
      <c r="BD87" s="184" t="str">
        <f>IF(BD85="","",VLOOKUP(BD85,'（従来型）シフト記号表'!$C$5:$Y$46,23,FALSE))</f>
        <v/>
      </c>
      <c r="BE87" s="184" t="str">
        <f>IF(BE85="","",VLOOKUP(BE85,'（従来型）シフト記号表'!$C$5:$Y$46,23,FALSE))</f>
        <v/>
      </c>
      <c r="BF87" s="263">
        <f>IF($BI$3="計画",SUM(AA87:BB87),IF($BI$3="実績",SUM(AA87:BE87),""))</f>
        <v>0</v>
      </c>
      <c r="BG87" s="264"/>
      <c r="BH87" s="284">
        <f>IF($BI$3="計画",BF87/4,IF($BI$3="実績",(BF87/($BI$7/7)),""))</f>
        <v>0</v>
      </c>
      <c r="BI87" s="285"/>
      <c r="BJ87" s="243"/>
      <c r="BK87" s="244"/>
      <c r="BL87" s="244"/>
      <c r="BM87" s="244"/>
      <c r="BN87" s="245"/>
    </row>
    <row r="88" spans="2:66" ht="20.25" customHeight="1" x14ac:dyDescent="0.4">
      <c r="B88" s="60"/>
      <c r="C88" s="410"/>
      <c r="D88" s="413"/>
      <c r="E88" s="414"/>
      <c r="F88" s="415"/>
      <c r="G88" s="246"/>
      <c r="H88" s="247"/>
      <c r="I88" s="205"/>
      <c r="J88" s="206"/>
      <c r="K88" s="205"/>
      <c r="L88" s="206"/>
      <c r="M88" s="272"/>
      <c r="N88" s="273"/>
      <c r="O88" s="250"/>
      <c r="P88" s="251"/>
      <c r="Q88" s="251"/>
      <c r="R88" s="247"/>
      <c r="S88" s="274"/>
      <c r="T88" s="238"/>
      <c r="U88" s="275"/>
      <c r="V88" s="25" t="s">
        <v>18</v>
      </c>
      <c r="W88" s="32"/>
      <c r="X88" s="32"/>
      <c r="Y88" s="20"/>
      <c r="Z88" s="68"/>
      <c r="AA88" s="209"/>
      <c r="AB88" s="213"/>
      <c r="AC88" s="213"/>
      <c r="AD88" s="213"/>
      <c r="AE88" s="213"/>
      <c r="AF88" s="213"/>
      <c r="AG88" s="211"/>
      <c r="AH88" s="209"/>
      <c r="AI88" s="213"/>
      <c r="AJ88" s="213"/>
      <c r="AK88" s="213"/>
      <c r="AL88" s="213"/>
      <c r="AM88" s="213"/>
      <c r="AN88" s="211"/>
      <c r="AO88" s="209"/>
      <c r="AP88" s="213"/>
      <c r="AQ88" s="213"/>
      <c r="AR88" s="213"/>
      <c r="AS88" s="213"/>
      <c r="AT88" s="213"/>
      <c r="AU88" s="211"/>
      <c r="AV88" s="209"/>
      <c r="AW88" s="213"/>
      <c r="AX88" s="213"/>
      <c r="AY88" s="213"/>
      <c r="AZ88" s="213"/>
      <c r="BA88" s="213"/>
      <c r="BB88" s="211"/>
      <c r="BC88" s="209"/>
      <c r="BD88" s="213"/>
      <c r="BE88" s="214"/>
      <c r="BF88" s="280"/>
      <c r="BG88" s="281"/>
      <c r="BH88" s="282"/>
      <c r="BI88" s="283"/>
      <c r="BJ88" s="237"/>
      <c r="BK88" s="238"/>
      <c r="BL88" s="238"/>
      <c r="BM88" s="238"/>
      <c r="BN88" s="239"/>
    </row>
    <row r="89" spans="2:66" ht="20.25" customHeight="1" x14ac:dyDescent="0.4">
      <c r="B89" s="58">
        <f>B86+1</f>
        <v>24</v>
      </c>
      <c r="C89" s="411"/>
      <c r="D89" s="416"/>
      <c r="E89" s="414"/>
      <c r="F89" s="415"/>
      <c r="G89" s="246"/>
      <c r="H89" s="247"/>
      <c r="I89" s="205"/>
      <c r="J89" s="206"/>
      <c r="K89" s="205"/>
      <c r="L89" s="206"/>
      <c r="M89" s="248"/>
      <c r="N89" s="249"/>
      <c r="O89" s="250"/>
      <c r="P89" s="251"/>
      <c r="Q89" s="251"/>
      <c r="R89" s="247"/>
      <c r="S89" s="276"/>
      <c r="T89" s="241"/>
      <c r="U89" s="277"/>
      <c r="V89" s="27" t="s">
        <v>84</v>
      </c>
      <c r="W89" s="28"/>
      <c r="X89" s="28"/>
      <c r="Y89" s="23"/>
      <c r="Z89" s="63"/>
      <c r="AA89" s="179" t="str">
        <f>IF(AA88="","",VLOOKUP(AA88,'（従来型）シフト記号表'!$C$5:$W$46,21,FALSE))</f>
        <v/>
      </c>
      <c r="AB89" s="180" t="str">
        <f>IF(AB88="","",VLOOKUP(AB88,'（従来型）シフト記号表'!$C$5:$W$46,21,FALSE))</f>
        <v/>
      </c>
      <c r="AC89" s="180" t="str">
        <f>IF(AC88="","",VLOOKUP(AC88,'（従来型）シフト記号表'!$C$5:$W$46,21,FALSE))</f>
        <v/>
      </c>
      <c r="AD89" s="180" t="str">
        <f>IF(AD88="","",VLOOKUP(AD88,'（従来型）シフト記号表'!$C$5:$W$46,21,FALSE))</f>
        <v/>
      </c>
      <c r="AE89" s="180" t="str">
        <f>IF(AE88="","",VLOOKUP(AE88,'（従来型）シフト記号表'!$C$5:$W$46,21,FALSE))</f>
        <v/>
      </c>
      <c r="AF89" s="180" t="str">
        <f>IF(AF88="","",VLOOKUP(AF88,'（従来型）シフト記号表'!$C$5:$W$46,21,FALSE))</f>
        <v/>
      </c>
      <c r="AG89" s="181" t="str">
        <f>IF(AG88="","",VLOOKUP(AG88,'（従来型）シフト記号表'!$C$5:$W$46,21,FALSE))</f>
        <v/>
      </c>
      <c r="AH89" s="179" t="str">
        <f>IF(AH88="","",VLOOKUP(AH88,'（従来型）シフト記号表'!$C$5:$W$46,21,FALSE))</f>
        <v/>
      </c>
      <c r="AI89" s="180" t="str">
        <f>IF(AI88="","",VLOOKUP(AI88,'（従来型）シフト記号表'!$C$5:$W$46,21,FALSE))</f>
        <v/>
      </c>
      <c r="AJ89" s="180" t="str">
        <f>IF(AJ88="","",VLOOKUP(AJ88,'（従来型）シフト記号表'!$C$5:$W$46,21,FALSE))</f>
        <v/>
      </c>
      <c r="AK89" s="180" t="str">
        <f>IF(AK88="","",VLOOKUP(AK88,'（従来型）シフト記号表'!$C$5:$W$46,21,FALSE))</f>
        <v/>
      </c>
      <c r="AL89" s="180" t="str">
        <f>IF(AL88="","",VLOOKUP(AL88,'（従来型）シフト記号表'!$C$5:$W$46,21,FALSE))</f>
        <v/>
      </c>
      <c r="AM89" s="180" t="str">
        <f>IF(AM88="","",VLOOKUP(AM88,'（従来型）シフト記号表'!$C$5:$W$46,21,FALSE))</f>
        <v/>
      </c>
      <c r="AN89" s="181" t="str">
        <f>IF(AN88="","",VLOOKUP(AN88,'（従来型）シフト記号表'!$C$5:$W$46,21,FALSE))</f>
        <v/>
      </c>
      <c r="AO89" s="179" t="str">
        <f>IF(AO88="","",VLOOKUP(AO88,'（従来型）シフト記号表'!$C$5:$W$46,21,FALSE))</f>
        <v/>
      </c>
      <c r="AP89" s="180" t="str">
        <f>IF(AP88="","",VLOOKUP(AP88,'（従来型）シフト記号表'!$C$5:$W$46,21,FALSE))</f>
        <v/>
      </c>
      <c r="AQ89" s="180" t="str">
        <f>IF(AQ88="","",VLOOKUP(AQ88,'（従来型）シフト記号表'!$C$5:$W$46,21,FALSE))</f>
        <v/>
      </c>
      <c r="AR89" s="180" t="str">
        <f>IF(AR88="","",VLOOKUP(AR88,'（従来型）シフト記号表'!$C$5:$W$46,21,FALSE))</f>
        <v/>
      </c>
      <c r="AS89" s="180" t="str">
        <f>IF(AS88="","",VLOOKUP(AS88,'（従来型）シフト記号表'!$C$5:$W$46,21,FALSE))</f>
        <v/>
      </c>
      <c r="AT89" s="180" t="str">
        <f>IF(AT88="","",VLOOKUP(AT88,'（従来型）シフト記号表'!$C$5:$W$46,21,FALSE))</f>
        <v/>
      </c>
      <c r="AU89" s="181" t="str">
        <f>IF(AU88="","",VLOOKUP(AU88,'（従来型）シフト記号表'!$C$5:$W$46,21,FALSE))</f>
        <v/>
      </c>
      <c r="AV89" s="179" t="str">
        <f>IF(AV88="","",VLOOKUP(AV88,'（従来型）シフト記号表'!$C$5:$W$46,21,FALSE))</f>
        <v/>
      </c>
      <c r="AW89" s="180" t="str">
        <f>IF(AW88="","",VLOOKUP(AW88,'（従来型）シフト記号表'!$C$5:$W$46,21,FALSE))</f>
        <v/>
      </c>
      <c r="AX89" s="180" t="str">
        <f>IF(AX88="","",VLOOKUP(AX88,'（従来型）シフト記号表'!$C$5:$W$46,21,FALSE))</f>
        <v/>
      </c>
      <c r="AY89" s="180" t="str">
        <f>IF(AY88="","",VLOOKUP(AY88,'（従来型）シフト記号表'!$C$5:$W$46,21,FALSE))</f>
        <v/>
      </c>
      <c r="AZ89" s="180" t="str">
        <f>IF(AZ88="","",VLOOKUP(AZ88,'（従来型）シフト記号表'!$C$5:$W$46,21,FALSE))</f>
        <v/>
      </c>
      <c r="BA89" s="180" t="str">
        <f>IF(BA88="","",VLOOKUP(BA88,'（従来型）シフト記号表'!$C$5:$W$46,21,FALSE))</f>
        <v/>
      </c>
      <c r="BB89" s="181" t="str">
        <f>IF(BB88="","",VLOOKUP(BB88,'（従来型）シフト記号表'!$C$5:$W$46,21,FALSE))</f>
        <v/>
      </c>
      <c r="BC89" s="179" t="str">
        <f>IF(BC88="","",VLOOKUP(BC88,'（従来型）シフト記号表'!$C$5:$W$46,21,FALSE))</f>
        <v/>
      </c>
      <c r="BD89" s="180" t="str">
        <f>IF(BD88="","",VLOOKUP(BD88,'（従来型）シフト記号表'!$C$5:$W$46,21,FALSE))</f>
        <v/>
      </c>
      <c r="BE89" s="180" t="str">
        <f>IF(BE88="","",VLOOKUP(BE88,'（従来型）シフト記号表'!$C$5:$W$46,21,FALSE))</f>
        <v/>
      </c>
      <c r="BF89" s="252">
        <f>IF($BI$3="計画",SUM(AA89:BB89),IF($BI$3="実績",SUM(AA89:BE89),""))</f>
        <v>0</v>
      </c>
      <c r="BG89" s="253"/>
      <c r="BH89" s="254">
        <f>IF($BI$3="計画",BF89/4,IF($BI$3="実績",(BF89/($BI$7/7)),""))</f>
        <v>0</v>
      </c>
      <c r="BI89" s="255"/>
      <c r="BJ89" s="240"/>
      <c r="BK89" s="241"/>
      <c r="BL89" s="241"/>
      <c r="BM89" s="241"/>
      <c r="BN89" s="242"/>
    </row>
    <row r="90" spans="2:66" ht="20.25" customHeight="1" x14ac:dyDescent="0.4">
      <c r="B90" s="59"/>
      <c r="C90" s="411"/>
      <c r="D90" s="416"/>
      <c r="E90" s="414"/>
      <c r="F90" s="415"/>
      <c r="G90" s="256"/>
      <c r="H90" s="257"/>
      <c r="I90" s="265">
        <f>G89</f>
        <v>0</v>
      </c>
      <c r="J90" s="257"/>
      <c r="K90" s="265">
        <f>M89</f>
        <v>0</v>
      </c>
      <c r="L90" s="257"/>
      <c r="M90" s="258"/>
      <c r="N90" s="259"/>
      <c r="O90" s="260"/>
      <c r="P90" s="261"/>
      <c r="Q90" s="261"/>
      <c r="R90" s="262"/>
      <c r="S90" s="278"/>
      <c r="T90" s="244"/>
      <c r="U90" s="279"/>
      <c r="V90" s="29" t="s">
        <v>129</v>
      </c>
      <c r="W90" s="52"/>
      <c r="X90" s="52"/>
      <c r="Y90" s="53"/>
      <c r="Z90" s="69"/>
      <c r="AA90" s="183" t="str">
        <f>IF(AA88="","",VLOOKUP(AA88,'（従来型）シフト記号表'!$C$5:$Y$46,23,FALSE))</f>
        <v/>
      </c>
      <c r="AB90" s="184" t="str">
        <f>IF(AB88="","",VLOOKUP(AB88,'（従来型）シフト記号表'!$C$5:$Y$46,23,FALSE))</f>
        <v/>
      </c>
      <c r="AC90" s="184" t="str">
        <f>IF(AC88="","",VLOOKUP(AC88,'（従来型）シフト記号表'!$C$5:$Y$46,23,FALSE))</f>
        <v/>
      </c>
      <c r="AD90" s="184" t="str">
        <f>IF(AD88="","",VLOOKUP(AD88,'（従来型）シフト記号表'!$C$5:$Y$46,23,FALSE))</f>
        <v/>
      </c>
      <c r="AE90" s="184" t="str">
        <f>IF(AE88="","",VLOOKUP(AE88,'（従来型）シフト記号表'!$C$5:$Y$46,23,FALSE))</f>
        <v/>
      </c>
      <c r="AF90" s="184" t="str">
        <f>IF(AF88="","",VLOOKUP(AF88,'（従来型）シフト記号表'!$C$5:$Y$46,23,FALSE))</f>
        <v/>
      </c>
      <c r="AG90" s="185" t="str">
        <f>IF(AG88="","",VLOOKUP(AG88,'（従来型）シフト記号表'!$C$5:$Y$46,23,FALSE))</f>
        <v/>
      </c>
      <c r="AH90" s="183" t="str">
        <f>IF(AH88="","",VLOOKUP(AH88,'（従来型）シフト記号表'!$C$5:$Y$46,23,FALSE))</f>
        <v/>
      </c>
      <c r="AI90" s="184" t="str">
        <f>IF(AI88="","",VLOOKUP(AI88,'（従来型）シフト記号表'!$C$5:$Y$46,23,FALSE))</f>
        <v/>
      </c>
      <c r="AJ90" s="184" t="str">
        <f>IF(AJ88="","",VLOOKUP(AJ88,'（従来型）シフト記号表'!$C$5:$Y$46,23,FALSE))</f>
        <v/>
      </c>
      <c r="AK90" s="184" t="str">
        <f>IF(AK88="","",VLOOKUP(AK88,'（従来型）シフト記号表'!$C$5:$Y$46,23,FALSE))</f>
        <v/>
      </c>
      <c r="AL90" s="184" t="str">
        <f>IF(AL88="","",VLOOKUP(AL88,'（従来型）シフト記号表'!$C$5:$Y$46,23,FALSE))</f>
        <v/>
      </c>
      <c r="AM90" s="184" t="str">
        <f>IF(AM88="","",VLOOKUP(AM88,'（従来型）シフト記号表'!$C$5:$Y$46,23,FALSE))</f>
        <v/>
      </c>
      <c r="AN90" s="185" t="str">
        <f>IF(AN88="","",VLOOKUP(AN88,'（従来型）シフト記号表'!$C$5:$Y$46,23,FALSE))</f>
        <v/>
      </c>
      <c r="AO90" s="183" t="str">
        <f>IF(AO88="","",VLOOKUP(AO88,'（従来型）シフト記号表'!$C$5:$Y$46,23,FALSE))</f>
        <v/>
      </c>
      <c r="AP90" s="184" t="str">
        <f>IF(AP88="","",VLOOKUP(AP88,'（従来型）シフト記号表'!$C$5:$Y$46,23,FALSE))</f>
        <v/>
      </c>
      <c r="AQ90" s="184" t="str">
        <f>IF(AQ88="","",VLOOKUP(AQ88,'（従来型）シフト記号表'!$C$5:$Y$46,23,FALSE))</f>
        <v/>
      </c>
      <c r="AR90" s="184" t="str">
        <f>IF(AR88="","",VLOOKUP(AR88,'（従来型）シフト記号表'!$C$5:$Y$46,23,FALSE))</f>
        <v/>
      </c>
      <c r="AS90" s="184" t="str">
        <f>IF(AS88="","",VLOOKUP(AS88,'（従来型）シフト記号表'!$C$5:$Y$46,23,FALSE))</f>
        <v/>
      </c>
      <c r="AT90" s="184" t="str">
        <f>IF(AT88="","",VLOOKUP(AT88,'（従来型）シフト記号表'!$C$5:$Y$46,23,FALSE))</f>
        <v/>
      </c>
      <c r="AU90" s="185" t="str">
        <f>IF(AU88="","",VLOOKUP(AU88,'（従来型）シフト記号表'!$C$5:$Y$46,23,FALSE))</f>
        <v/>
      </c>
      <c r="AV90" s="183" t="str">
        <f>IF(AV88="","",VLOOKUP(AV88,'（従来型）シフト記号表'!$C$5:$Y$46,23,FALSE))</f>
        <v/>
      </c>
      <c r="AW90" s="184" t="str">
        <f>IF(AW88="","",VLOOKUP(AW88,'（従来型）シフト記号表'!$C$5:$Y$46,23,FALSE))</f>
        <v/>
      </c>
      <c r="AX90" s="184" t="str">
        <f>IF(AX88="","",VLOOKUP(AX88,'（従来型）シフト記号表'!$C$5:$Y$46,23,FALSE))</f>
        <v/>
      </c>
      <c r="AY90" s="184" t="str">
        <f>IF(AY88="","",VLOOKUP(AY88,'（従来型）シフト記号表'!$C$5:$Y$46,23,FALSE))</f>
        <v/>
      </c>
      <c r="AZ90" s="184" t="str">
        <f>IF(AZ88="","",VLOOKUP(AZ88,'（従来型）シフト記号表'!$C$5:$Y$46,23,FALSE))</f>
        <v/>
      </c>
      <c r="BA90" s="184" t="str">
        <f>IF(BA88="","",VLOOKUP(BA88,'（従来型）シフト記号表'!$C$5:$Y$46,23,FALSE))</f>
        <v/>
      </c>
      <c r="BB90" s="185" t="str">
        <f>IF(BB88="","",VLOOKUP(BB88,'（従来型）シフト記号表'!$C$5:$Y$46,23,FALSE))</f>
        <v/>
      </c>
      <c r="BC90" s="183" t="str">
        <f>IF(BC88="","",VLOOKUP(BC88,'（従来型）シフト記号表'!$C$5:$Y$46,23,FALSE))</f>
        <v/>
      </c>
      <c r="BD90" s="184" t="str">
        <f>IF(BD88="","",VLOOKUP(BD88,'（従来型）シフト記号表'!$C$5:$Y$46,23,FALSE))</f>
        <v/>
      </c>
      <c r="BE90" s="184" t="str">
        <f>IF(BE88="","",VLOOKUP(BE88,'（従来型）シフト記号表'!$C$5:$Y$46,23,FALSE))</f>
        <v/>
      </c>
      <c r="BF90" s="263">
        <f>IF($BI$3="計画",SUM(AA90:BB90),IF($BI$3="実績",SUM(AA90:BE90),""))</f>
        <v>0</v>
      </c>
      <c r="BG90" s="264"/>
      <c r="BH90" s="284">
        <f>IF($BI$3="計画",BF90/4,IF($BI$3="実績",(BF90/($BI$7/7)),""))</f>
        <v>0</v>
      </c>
      <c r="BI90" s="285"/>
      <c r="BJ90" s="243"/>
      <c r="BK90" s="244"/>
      <c r="BL90" s="244"/>
      <c r="BM90" s="244"/>
      <c r="BN90" s="245"/>
    </row>
    <row r="91" spans="2:66" ht="20.25" customHeight="1" x14ac:dyDescent="0.4">
      <c r="B91" s="60"/>
      <c r="C91" s="410"/>
      <c r="D91" s="413"/>
      <c r="E91" s="414"/>
      <c r="F91" s="415"/>
      <c r="G91" s="246"/>
      <c r="H91" s="247"/>
      <c r="I91" s="205"/>
      <c r="J91" s="206"/>
      <c r="K91" s="205"/>
      <c r="L91" s="206"/>
      <c r="M91" s="272"/>
      <c r="N91" s="273"/>
      <c r="O91" s="250"/>
      <c r="P91" s="251"/>
      <c r="Q91" s="251"/>
      <c r="R91" s="247"/>
      <c r="S91" s="274"/>
      <c r="T91" s="238"/>
      <c r="U91" s="275"/>
      <c r="V91" s="25" t="s">
        <v>18</v>
      </c>
      <c r="W91" s="32"/>
      <c r="X91" s="32"/>
      <c r="Y91" s="20"/>
      <c r="Z91" s="68"/>
      <c r="AA91" s="209"/>
      <c r="AB91" s="213"/>
      <c r="AC91" s="213"/>
      <c r="AD91" s="213"/>
      <c r="AE91" s="213"/>
      <c r="AF91" s="213"/>
      <c r="AG91" s="211"/>
      <c r="AH91" s="209"/>
      <c r="AI91" s="213"/>
      <c r="AJ91" s="213"/>
      <c r="AK91" s="213"/>
      <c r="AL91" s="213"/>
      <c r="AM91" s="213"/>
      <c r="AN91" s="211"/>
      <c r="AO91" s="209"/>
      <c r="AP91" s="213"/>
      <c r="AQ91" s="213"/>
      <c r="AR91" s="213"/>
      <c r="AS91" s="213"/>
      <c r="AT91" s="213"/>
      <c r="AU91" s="211"/>
      <c r="AV91" s="209"/>
      <c r="AW91" s="213"/>
      <c r="AX91" s="213"/>
      <c r="AY91" s="213"/>
      <c r="AZ91" s="213"/>
      <c r="BA91" s="213"/>
      <c r="BB91" s="211"/>
      <c r="BC91" s="209"/>
      <c r="BD91" s="213"/>
      <c r="BE91" s="214"/>
      <c r="BF91" s="280"/>
      <c r="BG91" s="281"/>
      <c r="BH91" s="282"/>
      <c r="BI91" s="283"/>
      <c r="BJ91" s="237"/>
      <c r="BK91" s="238"/>
      <c r="BL91" s="238"/>
      <c r="BM91" s="238"/>
      <c r="BN91" s="239"/>
    </row>
    <row r="92" spans="2:66" ht="20.25" customHeight="1" x14ac:dyDescent="0.4">
      <c r="B92" s="58">
        <f>B89+1</f>
        <v>25</v>
      </c>
      <c r="C92" s="411"/>
      <c r="D92" s="416"/>
      <c r="E92" s="414"/>
      <c r="F92" s="415"/>
      <c r="G92" s="246"/>
      <c r="H92" s="247"/>
      <c r="I92" s="205"/>
      <c r="J92" s="206"/>
      <c r="K92" s="205"/>
      <c r="L92" s="206"/>
      <c r="M92" s="248"/>
      <c r="N92" s="249"/>
      <c r="O92" s="250"/>
      <c r="P92" s="251"/>
      <c r="Q92" s="251"/>
      <c r="R92" s="247"/>
      <c r="S92" s="276"/>
      <c r="T92" s="241"/>
      <c r="U92" s="277"/>
      <c r="V92" s="27" t="s">
        <v>84</v>
      </c>
      <c r="W92" s="28"/>
      <c r="X92" s="28"/>
      <c r="Y92" s="23"/>
      <c r="Z92" s="63"/>
      <c r="AA92" s="179" t="str">
        <f>IF(AA91="","",VLOOKUP(AA91,'（従来型）シフト記号表'!$C$5:$W$46,21,FALSE))</f>
        <v/>
      </c>
      <c r="AB92" s="180" t="str">
        <f>IF(AB91="","",VLOOKUP(AB91,'（従来型）シフト記号表'!$C$5:$W$46,21,FALSE))</f>
        <v/>
      </c>
      <c r="AC92" s="180" t="str">
        <f>IF(AC91="","",VLOOKUP(AC91,'（従来型）シフト記号表'!$C$5:$W$46,21,FALSE))</f>
        <v/>
      </c>
      <c r="AD92" s="180" t="str">
        <f>IF(AD91="","",VLOOKUP(AD91,'（従来型）シフト記号表'!$C$5:$W$46,21,FALSE))</f>
        <v/>
      </c>
      <c r="AE92" s="180" t="str">
        <f>IF(AE91="","",VLOOKUP(AE91,'（従来型）シフト記号表'!$C$5:$W$46,21,FALSE))</f>
        <v/>
      </c>
      <c r="AF92" s="180" t="str">
        <f>IF(AF91="","",VLOOKUP(AF91,'（従来型）シフト記号表'!$C$5:$W$46,21,FALSE))</f>
        <v/>
      </c>
      <c r="AG92" s="181" t="str">
        <f>IF(AG91="","",VLOOKUP(AG91,'（従来型）シフト記号表'!$C$5:$W$46,21,FALSE))</f>
        <v/>
      </c>
      <c r="AH92" s="179" t="str">
        <f>IF(AH91="","",VLOOKUP(AH91,'（従来型）シフト記号表'!$C$5:$W$46,21,FALSE))</f>
        <v/>
      </c>
      <c r="AI92" s="180" t="str">
        <f>IF(AI91="","",VLOOKUP(AI91,'（従来型）シフト記号表'!$C$5:$W$46,21,FALSE))</f>
        <v/>
      </c>
      <c r="AJ92" s="180" t="str">
        <f>IF(AJ91="","",VLOOKUP(AJ91,'（従来型）シフト記号表'!$C$5:$W$46,21,FALSE))</f>
        <v/>
      </c>
      <c r="AK92" s="180" t="str">
        <f>IF(AK91="","",VLOOKUP(AK91,'（従来型）シフト記号表'!$C$5:$W$46,21,FALSE))</f>
        <v/>
      </c>
      <c r="AL92" s="180" t="str">
        <f>IF(AL91="","",VLOOKUP(AL91,'（従来型）シフト記号表'!$C$5:$W$46,21,FALSE))</f>
        <v/>
      </c>
      <c r="AM92" s="180" t="str">
        <f>IF(AM91="","",VLOOKUP(AM91,'（従来型）シフト記号表'!$C$5:$W$46,21,FALSE))</f>
        <v/>
      </c>
      <c r="AN92" s="181" t="str">
        <f>IF(AN91="","",VLOOKUP(AN91,'（従来型）シフト記号表'!$C$5:$W$46,21,FALSE))</f>
        <v/>
      </c>
      <c r="AO92" s="179" t="str">
        <f>IF(AO91="","",VLOOKUP(AO91,'（従来型）シフト記号表'!$C$5:$W$46,21,FALSE))</f>
        <v/>
      </c>
      <c r="AP92" s="180" t="str">
        <f>IF(AP91="","",VLOOKUP(AP91,'（従来型）シフト記号表'!$C$5:$W$46,21,FALSE))</f>
        <v/>
      </c>
      <c r="AQ92" s="180" t="str">
        <f>IF(AQ91="","",VLOOKUP(AQ91,'（従来型）シフト記号表'!$C$5:$W$46,21,FALSE))</f>
        <v/>
      </c>
      <c r="AR92" s="180" t="str">
        <f>IF(AR91="","",VLOOKUP(AR91,'（従来型）シフト記号表'!$C$5:$W$46,21,FALSE))</f>
        <v/>
      </c>
      <c r="AS92" s="180" t="str">
        <f>IF(AS91="","",VLOOKUP(AS91,'（従来型）シフト記号表'!$C$5:$W$46,21,FALSE))</f>
        <v/>
      </c>
      <c r="AT92" s="180" t="str">
        <f>IF(AT91="","",VLOOKUP(AT91,'（従来型）シフト記号表'!$C$5:$W$46,21,FALSE))</f>
        <v/>
      </c>
      <c r="AU92" s="181" t="str">
        <f>IF(AU91="","",VLOOKUP(AU91,'（従来型）シフト記号表'!$C$5:$W$46,21,FALSE))</f>
        <v/>
      </c>
      <c r="AV92" s="179" t="str">
        <f>IF(AV91="","",VLOOKUP(AV91,'（従来型）シフト記号表'!$C$5:$W$46,21,FALSE))</f>
        <v/>
      </c>
      <c r="AW92" s="180" t="str">
        <f>IF(AW91="","",VLOOKUP(AW91,'（従来型）シフト記号表'!$C$5:$W$46,21,FALSE))</f>
        <v/>
      </c>
      <c r="AX92" s="180" t="str">
        <f>IF(AX91="","",VLOOKUP(AX91,'（従来型）シフト記号表'!$C$5:$W$46,21,FALSE))</f>
        <v/>
      </c>
      <c r="AY92" s="180" t="str">
        <f>IF(AY91="","",VLOOKUP(AY91,'（従来型）シフト記号表'!$C$5:$W$46,21,FALSE))</f>
        <v/>
      </c>
      <c r="AZ92" s="180" t="str">
        <f>IF(AZ91="","",VLOOKUP(AZ91,'（従来型）シフト記号表'!$C$5:$W$46,21,FALSE))</f>
        <v/>
      </c>
      <c r="BA92" s="180" t="str">
        <f>IF(BA91="","",VLOOKUP(BA91,'（従来型）シフト記号表'!$C$5:$W$46,21,FALSE))</f>
        <v/>
      </c>
      <c r="BB92" s="181" t="str">
        <f>IF(BB91="","",VLOOKUP(BB91,'（従来型）シフト記号表'!$C$5:$W$46,21,FALSE))</f>
        <v/>
      </c>
      <c r="BC92" s="179" t="str">
        <f>IF(BC91="","",VLOOKUP(BC91,'（従来型）シフト記号表'!$C$5:$W$46,21,FALSE))</f>
        <v/>
      </c>
      <c r="BD92" s="180" t="str">
        <f>IF(BD91="","",VLOOKUP(BD91,'（従来型）シフト記号表'!$C$5:$W$46,21,FALSE))</f>
        <v/>
      </c>
      <c r="BE92" s="180" t="str">
        <f>IF(BE91="","",VLOOKUP(BE91,'（従来型）シフト記号表'!$C$5:$W$46,21,FALSE))</f>
        <v/>
      </c>
      <c r="BF92" s="252">
        <f>IF($BI$3="計画",SUM(AA92:BB92),IF($BI$3="実績",SUM(AA92:BE92),""))</f>
        <v>0</v>
      </c>
      <c r="BG92" s="253"/>
      <c r="BH92" s="254">
        <f>IF($BI$3="計画",BF92/4,IF($BI$3="実績",(BF92/($BI$7/7)),""))</f>
        <v>0</v>
      </c>
      <c r="BI92" s="255"/>
      <c r="BJ92" s="240"/>
      <c r="BK92" s="241"/>
      <c r="BL92" s="241"/>
      <c r="BM92" s="241"/>
      <c r="BN92" s="242"/>
    </row>
    <row r="93" spans="2:66" ht="20.25" customHeight="1" x14ac:dyDescent="0.4">
      <c r="B93" s="59"/>
      <c r="C93" s="411"/>
      <c r="D93" s="416"/>
      <c r="E93" s="414"/>
      <c r="F93" s="415"/>
      <c r="G93" s="256"/>
      <c r="H93" s="257"/>
      <c r="I93" s="265">
        <f>G92</f>
        <v>0</v>
      </c>
      <c r="J93" s="257"/>
      <c r="K93" s="265">
        <f>M92</f>
        <v>0</v>
      </c>
      <c r="L93" s="257"/>
      <c r="M93" s="258"/>
      <c r="N93" s="259"/>
      <c r="O93" s="260"/>
      <c r="P93" s="261"/>
      <c r="Q93" s="261"/>
      <c r="R93" s="262"/>
      <c r="S93" s="278"/>
      <c r="T93" s="244"/>
      <c r="U93" s="279"/>
      <c r="V93" s="29" t="s">
        <v>129</v>
      </c>
      <c r="W93" s="52"/>
      <c r="X93" s="52"/>
      <c r="Y93" s="53"/>
      <c r="Z93" s="69"/>
      <c r="AA93" s="183" t="str">
        <f>IF(AA91="","",VLOOKUP(AA91,'（従来型）シフト記号表'!$C$5:$Y$46,23,FALSE))</f>
        <v/>
      </c>
      <c r="AB93" s="184" t="str">
        <f>IF(AB91="","",VLOOKUP(AB91,'（従来型）シフト記号表'!$C$5:$Y$46,23,FALSE))</f>
        <v/>
      </c>
      <c r="AC93" s="184" t="str">
        <f>IF(AC91="","",VLOOKUP(AC91,'（従来型）シフト記号表'!$C$5:$Y$46,23,FALSE))</f>
        <v/>
      </c>
      <c r="AD93" s="184" t="str">
        <f>IF(AD91="","",VLOOKUP(AD91,'（従来型）シフト記号表'!$C$5:$Y$46,23,FALSE))</f>
        <v/>
      </c>
      <c r="AE93" s="184" t="str">
        <f>IF(AE91="","",VLOOKUP(AE91,'（従来型）シフト記号表'!$C$5:$Y$46,23,FALSE))</f>
        <v/>
      </c>
      <c r="AF93" s="184" t="str">
        <f>IF(AF91="","",VLOOKUP(AF91,'（従来型）シフト記号表'!$C$5:$Y$46,23,FALSE))</f>
        <v/>
      </c>
      <c r="AG93" s="185" t="str">
        <f>IF(AG91="","",VLOOKUP(AG91,'（従来型）シフト記号表'!$C$5:$Y$46,23,FALSE))</f>
        <v/>
      </c>
      <c r="AH93" s="183" t="str">
        <f>IF(AH91="","",VLOOKUP(AH91,'（従来型）シフト記号表'!$C$5:$Y$46,23,FALSE))</f>
        <v/>
      </c>
      <c r="AI93" s="184" t="str">
        <f>IF(AI91="","",VLOOKUP(AI91,'（従来型）シフト記号表'!$C$5:$Y$46,23,FALSE))</f>
        <v/>
      </c>
      <c r="AJ93" s="184" t="str">
        <f>IF(AJ91="","",VLOOKUP(AJ91,'（従来型）シフト記号表'!$C$5:$Y$46,23,FALSE))</f>
        <v/>
      </c>
      <c r="AK93" s="184" t="str">
        <f>IF(AK91="","",VLOOKUP(AK91,'（従来型）シフト記号表'!$C$5:$Y$46,23,FALSE))</f>
        <v/>
      </c>
      <c r="AL93" s="184" t="str">
        <f>IF(AL91="","",VLOOKUP(AL91,'（従来型）シフト記号表'!$C$5:$Y$46,23,FALSE))</f>
        <v/>
      </c>
      <c r="AM93" s="184" t="str">
        <f>IF(AM91="","",VLOOKUP(AM91,'（従来型）シフト記号表'!$C$5:$Y$46,23,FALSE))</f>
        <v/>
      </c>
      <c r="AN93" s="185" t="str">
        <f>IF(AN91="","",VLOOKUP(AN91,'（従来型）シフト記号表'!$C$5:$Y$46,23,FALSE))</f>
        <v/>
      </c>
      <c r="AO93" s="183" t="str">
        <f>IF(AO91="","",VLOOKUP(AO91,'（従来型）シフト記号表'!$C$5:$Y$46,23,FALSE))</f>
        <v/>
      </c>
      <c r="AP93" s="184" t="str">
        <f>IF(AP91="","",VLOOKUP(AP91,'（従来型）シフト記号表'!$C$5:$Y$46,23,FALSE))</f>
        <v/>
      </c>
      <c r="AQ93" s="184" t="str">
        <f>IF(AQ91="","",VLOOKUP(AQ91,'（従来型）シフト記号表'!$C$5:$Y$46,23,FALSE))</f>
        <v/>
      </c>
      <c r="AR93" s="184" t="str">
        <f>IF(AR91="","",VLOOKUP(AR91,'（従来型）シフト記号表'!$C$5:$Y$46,23,FALSE))</f>
        <v/>
      </c>
      <c r="AS93" s="184" t="str">
        <f>IF(AS91="","",VLOOKUP(AS91,'（従来型）シフト記号表'!$C$5:$Y$46,23,FALSE))</f>
        <v/>
      </c>
      <c r="AT93" s="184" t="str">
        <f>IF(AT91="","",VLOOKUP(AT91,'（従来型）シフト記号表'!$C$5:$Y$46,23,FALSE))</f>
        <v/>
      </c>
      <c r="AU93" s="185" t="str">
        <f>IF(AU91="","",VLOOKUP(AU91,'（従来型）シフト記号表'!$C$5:$Y$46,23,FALSE))</f>
        <v/>
      </c>
      <c r="AV93" s="183" t="str">
        <f>IF(AV91="","",VLOOKUP(AV91,'（従来型）シフト記号表'!$C$5:$Y$46,23,FALSE))</f>
        <v/>
      </c>
      <c r="AW93" s="184" t="str">
        <f>IF(AW91="","",VLOOKUP(AW91,'（従来型）シフト記号表'!$C$5:$Y$46,23,FALSE))</f>
        <v/>
      </c>
      <c r="AX93" s="184" t="str">
        <f>IF(AX91="","",VLOOKUP(AX91,'（従来型）シフト記号表'!$C$5:$Y$46,23,FALSE))</f>
        <v/>
      </c>
      <c r="AY93" s="184" t="str">
        <f>IF(AY91="","",VLOOKUP(AY91,'（従来型）シフト記号表'!$C$5:$Y$46,23,FALSE))</f>
        <v/>
      </c>
      <c r="AZ93" s="184" t="str">
        <f>IF(AZ91="","",VLOOKUP(AZ91,'（従来型）シフト記号表'!$C$5:$Y$46,23,FALSE))</f>
        <v/>
      </c>
      <c r="BA93" s="184" t="str">
        <f>IF(BA91="","",VLOOKUP(BA91,'（従来型）シフト記号表'!$C$5:$Y$46,23,FALSE))</f>
        <v/>
      </c>
      <c r="BB93" s="185" t="str">
        <f>IF(BB91="","",VLOOKUP(BB91,'（従来型）シフト記号表'!$C$5:$Y$46,23,FALSE))</f>
        <v/>
      </c>
      <c r="BC93" s="183" t="str">
        <f>IF(BC91="","",VLOOKUP(BC91,'（従来型）シフト記号表'!$C$5:$Y$46,23,FALSE))</f>
        <v/>
      </c>
      <c r="BD93" s="184" t="str">
        <f>IF(BD91="","",VLOOKUP(BD91,'（従来型）シフト記号表'!$C$5:$Y$46,23,FALSE))</f>
        <v/>
      </c>
      <c r="BE93" s="184" t="str">
        <f>IF(BE91="","",VLOOKUP(BE91,'（従来型）シフト記号表'!$C$5:$Y$46,23,FALSE))</f>
        <v/>
      </c>
      <c r="BF93" s="263">
        <f>IF($BI$3="計画",SUM(AA93:BB93),IF($BI$3="実績",SUM(AA93:BE93),""))</f>
        <v>0</v>
      </c>
      <c r="BG93" s="264"/>
      <c r="BH93" s="284">
        <f>IF($BI$3="計画",BF93/4,IF($BI$3="実績",(BF93/($BI$7/7)),""))</f>
        <v>0</v>
      </c>
      <c r="BI93" s="285"/>
      <c r="BJ93" s="243"/>
      <c r="BK93" s="244"/>
      <c r="BL93" s="244"/>
      <c r="BM93" s="244"/>
      <c r="BN93" s="245"/>
    </row>
    <row r="94" spans="2:66" ht="20.25" customHeight="1" x14ac:dyDescent="0.4">
      <c r="B94" s="60"/>
      <c r="C94" s="410"/>
      <c r="D94" s="413"/>
      <c r="E94" s="414"/>
      <c r="F94" s="415"/>
      <c r="G94" s="246"/>
      <c r="H94" s="247"/>
      <c r="I94" s="205"/>
      <c r="J94" s="206"/>
      <c r="K94" s="205"/>
      <c r="L94" s="206"/>
      <c r="M94" s="272"/>
      <c r="N94" s="273"/>
      <c r="O94" s="250"/>
      <c r="P94" s="251"/>
      <c r="Q94" s="251"/>
      <c r="R94" s="247"/>
      <c r="S94" s="274"/>
      <c r="T94" s="238"/>
      <c r="U94" s="275"/>
      <c r="V94" s="25" t="s">
        <v>18</v>
      </c>
      <c r="W94" s="32"/>
      <c r="X94" s="32"/>
      <c r="Y94" s="20"/>
      <c r="Z94" s="68"/>
      <c r="AA94" s="209"/>
      <c r="AB94" s="213"/>
      <c r="AC94" s="213"/>
      <c r="AD94" s="213"/>
      <c r="AE94" s="213"/>
      <c r="AF94" s="213"/>
      <c r="AG94" s="211"/>
      <c r="AH94" s="209"/>
      <c r="AI94" s="213"/>
      <c r="AJ94" s="213"/>
      <c r="AK94" s="213"/>
      <c r="AL94" s="213"/>
      <c r="AM94" s="213"/>
      <c r="AN94" s="211"/>
      <c r="AO94" s="209"/>
      <c r="AP94" s="213"/>
      <c r="AQ94" s="213"/>
      <c r="AR94" s="213"/>
      <c r="AS94" s="213"/>
      <c r="AT94" s="213"/>
      <c r="AU94" s="211"/>
      <c r="AV94" s="209"/>
      <c r="AW94" s="213"/>
      <c r="AX94" s="213"/>
      <c r="AY94" s="213"/>
      <c r="AZ94" s="213"/>
      <c r="BA94" s="213"/>
      <c r="BB94" s="211"/>
      <c r="BC94" s="209"/>
      <c r="BD94" s="213"/>
      <c r="BE94" s="214"/>
      <c r="BF94" s="280"/>
      <c r="BG94" s="281"/>
      <c r="BH94" s="282"/>
      <c r="BI94" s="283"/>
      <c r="BJ94" s="237"/>
      <c r="BK94" s="238"/>
      <c r="BL94" s="238"/>
      <c r="BM94" s="238"/>
      <c r="BN94" s="239"/>
    </row>
    <row r="95" spans="2:66" ht="20.25" customHeight="1" x14ac:dyDescent="0.4">
      <c r="B95" s="58">
        <f>B92+1</f>
        <v>26</v>
      </c>
      <c r="C95" s="411"/>
      <c r="D95" s="416"/>
      <c r="E95" s="414"/>
      <c r="F95" s="415"/>
      <c r="G95" s="246"/>
      <c r="H95" s="247"/>
      <c r="I95" s="205"/>
      <c r="J95" s="206"/>
      <c r="K95" s="205"/>
      <c r="L95" s="206"/>
      <c r="M95" s="248"/>
      <c r="N95" s="249"/>
      <c r="O95" s="250"/>
      <c r="P95" s="251"/>
      <c r="Q95" s="251"/>
      <c r="R95" s="247"/>
      <c r="S95" s="276"/>
      <c r="T95" s="241"/>
      <c r="U95" s="277"/>
      <c r="V95" s="27" t="s">
        <v>84</v>
      </c>
      <c r="W95" s="28"/>
      <c r="X95" s="28"/>
      <c r="Y95" s="23"/>
      <c r="Z95" s="63"/>
      <c r="AA95" s="179" t="str">
        <f>IF(AA94="","",VLOOKUP(AA94,'（従来型）シフト記号表'!$C$5:$W$46,21,FALSE))</f>
        <v/>
      </c>
      <c r="AB95" s="180" t="str">
        <f>IF(AB94="","",VLOOKUP(AB94,'（従来型）シフト記号表'!$C$5:$W$46,21,FALSE))</f>
        <v/>
      </c>
      <c r="AC95" s="180" t="str">
        <f>IF(AC94="","",VLOOKUP(AC94,'（従来型）シフト記号表'!$C$5:$W$46,21,FALSE))</f>
        <v/>
      </c>
      <c r="AD95" s="180" t="str">
        <f>IF(AD94="","",VLOOKUP(AD94,'（従来型）シフト記号表'!$C$5:$W$46,21,FALSE))</f>
        <v/>
      </c>
      <c r="AE95" s="180" t="str">
        <f>IF(AE94="","",VLOOKUP(AE94,'（従来型）シフト記号表'!$C$5:$W$46,21,FALSE))</f>
        <v/>
      </c>
      <c r="AF95" s="180" t="str">
        <f>IF(AF94="","",VLOOKUP(AF94,'（従来型）シフト記号表'!$C$5:$W$46,21,FALSE))</f>
        <v/>
      </c>
      <c r="AG95" s="181" t="str">
        <f>IF(AG94="","",VLOOKUP(AG94,'（従来型）シフト記号表'!$C$5:$W$46,21,FALSE))</f>
        <v/>
      </c>
      <c r="AH95" s="179" t="str">
        <f>IF(AH94="","",VLOOKUP(AH94,'（従来型）シフト記号表'!$C$5:$W$46,21,FALSE))</f>
        <v/>
      </c>
      <c r="AI95" s="180" t="str">
        <f>IF(AI94="","",VLOOKUP(AI94,'（従来型）シフト記号表'!$C$5:$W$46,21,FALSE))</f>
        <v/>
      </c>
      <c r="AJ95" s="180" t="str">
        <f>IF(AJ94="","",VLOOKUP(AJ94,'（従来型）シフト記号表'!$C$5:$W$46,21,FALSE))</f>
        <v/>
      </c>
      <c r="AK95" s="180" t="str">
        <f>IF(AK94="","",VLOOKUP(AK94,'（従来型）シフト記号表'!$C$5:$W$46,21,FALSE))</f>
        <v/>
      </c>
      <c r="AL95" s="180" t="str">
        <f>IF(AL94="","",VLOOKUP(AL94,'（従来型）シフト記号表'!$C$5:$W$46,21,FALSE))</f>
        <v/>
      </c>
      <c r="AM95" s="180" t="str">
        <f>IF(AM94="","",VLOOKUP(AM94,'（従来型）シフト記号表'!$C$5:$W$46,21,FALSE))</f>
        <v/>
      </c>
      <c r="AN95" s="181" t="str">
        <f>IF(AN94="","",VLOOKUP(AN94,'（従来型）シフト記号表'!$C$5:$W$46,21,FALSE))</f>
        <v/>
      </c>
      <c r="AO95" s="179" t="str">
        <f>IF(AO94="","",VLOOKUP(AO94,'（従来型）シフト記号表'!$C$5:$W$46,21,FALSE))</f>
        <v/>
      </c>
      <c r="AP95" s="180" t="str">
        <f>IF(AP94="","",VLOOKUP(AP94,'（従来型）シフト記号表'!$C$5:$W$46,21,FALSE))</f>
        <v/>
      </c>
      <c r="AQ95" s="180" t="str">
        <f>IF(AQ94="","",VLOOKUP(AQ94,'（従来型）シフト記号表'!$C$5:$W$46,21,FALSE))</f>
        <v/>
      </c>
      <c r="AR95" s="180" t="str">
        <f>IF(AR94="","",VLOOKUP(AR94,'（従来型）シフト記号表'!$C$5:$W$46,21,FALSE))</f>
        <v/>
      </c>
      <c r="AS95" s="180" t="str">
        <f>IF(AS94="","",VLOOKUP(AS94,'（従来型）シフト記号表'!$C$5:$W$46,21,FALSE))</f>
        <v/>
      </c>
      <c r="AT95" s="180" t="str">
        <f>IF(AT94="","",VLOOKUP(AT94,'（従来型）シフト記号表'!$C$5:$W$46,21,FALSE))</f>
        <v/>
      </c>
      <c r="AU95" s="181" t="str">
        <f>IF(AU94="","",VLOOKUP(AU94,'（従来型）シフト記号表'!$C$5:$W$46,21,FALSE))</f>
        <v/>
      </c>
      <c r="AV95" s="179" t="str">
        <f>IF(AV94="","",VLOOKUP(AV94,'（従来型）シフト記号表'!$C$5:$W$46,21,FALSE))</f>
        <v/>
      </c>
      <c r="AW95" s="180" t="str">
        <f>IF(AW94="","",VLOOKUP(AW94,'（従来型）シフト記号表'!$C$5:$W$46,21,FALSE))</f>
        <v/>
      </c>
      <c r="AX95" s="180" t="str">
        <f>IF(AX94="","",VLOOKUP(AX94,'（従来型）シフト記号表'!$C$5:$W$46,21,FALSE))</f>
        <v/>
      </c>
      <c r="AY95" s="180" t="str">
        <f>IF(AY94="","",VLOOKUP(AY94,'（従来型）シフト記号表'!$C$5:$W$46,21,FALSE))</f>
        <v/>
      </c>
      <c r="AZ95" s="180" t="str">
        <f>IF(AZ94="","",VLOOKUP(AZ94,'（従来型）シフト記号表'!$C$5:$W$46,21,FALSE))</f>
        <v/>
      </c>
      <c r="BA95" s="180" t="str">
        <f>IF(BA94="","",VLOOKUP(BA94,'（従来型）シフト記号表'!$C$5:$W$46,21,FALSE))</f>
        <v/>
      </c>
      <c r="BB95" s="181" t="str">
        <f>IF(BB94="","",VLOOKUP(BB94,'（従来型）シフト記号表'!$C$5:$W$46,21,FALSE))</f>
        <v/>
      </c>
      <c r="BC95" s="179" t="str">
        <f>IF(BC94="","",VLOOKUP(BC94,'（従来型）シフト記号表'!$C$5:$W$46,21,FALSE))</f>
        <v/>
      </c>
      <c r="BD95" s="180" t="str">
        <f>IF(BD94="","",VLOOKUP(BD94,'（従来型）シフト記号表'!$C$5:$W$46,21,FALSE))</f>
        <v/>
      </c>
      <c r="BE95" s="180" t="str">
        <f>IF(BE94="","",VLOOKUP(BE94,'（従来型）シフト記号表'!$C$5:$W$46,21,FALSE))</f>
        <v/>
      </c>
      <c r="BF95" s="252">
        <f>IF($BI$3="計画",SUM(AA95:BB95),IF($BI$3="実績",SUM(AA95:BE95),""))</f>
        <v>0</v>
      </c>
      <c r="BG95" s="253"/>
      <c r="BH95" s="254">
        <f>IF($BI$3="計画",BF95/4,IF($BI$3="実績",(BF95/($BI$7/7)),""))</f>
        <v>0</v>
      </c>
      <c r="BI95" s="255"/>
      <c r="BJ95" s="240"/>
      <c r="BK95" s="241"/>
      <c r="BL95" s="241"/>
      <c r="BM95" s="241"/>
      <c r="BN95" s="242"/>
    </row>
    <row r="96" spans="2:66" ht="20.25" customHeight="1" x14ac:dyDescent="0.4">
      <c r="B96" s="59"/>
      <c r="C96" s="411"/>
      <c r="D96" s="416"/>
      <c r="E96" s="414"/>
      <c r="F96" s="415"/>
      <c r="G96" s="256"/>
      <c r="H96" s="257"/>
      <c r="I96" s="265">
        <f>G95</f>
        <v>0</v>
      </c>
      <c r="J96" s="257"/>
      <c r="K96" s="265">
        <f>M95</f>
        <v>0</v>
      </c>
      <c r="L96" s="257"/>
      <c r="M96" s="258"/>
      <c r="N96" s="259"/>
      <c r="O96" s="260"/>
      <c r="P96" s="261"/>
      <c r="Q96" s="261"/>
      <c r="R96" s="262"/>
      <c r="S96" s="278"/>
      <c r="T96" s="244"/>
      <c r="U96" s="279"/>
      <c r="V96" s="29" t="s">
        <v>129</v>
      </c>
      <c r="W96" s="52"/>
      <c r="X96" s="52"/>
      <c r="Y96" s="53"/>
      <c r="Z96" s="69"/>
      <c r="AA96" s="183" t="str">
        <f>IF(AA94="","",VLOOKUP(AA94,'（従来型）シフト記号表'!$C$5:$Y$46,23,FALSE))</f>
        <v/>
      </c>
      <c r="AB96" s="184" t="str">
        <f>IF(AB94="","",VLOOKUP(AB94,'（従来型）シフト記号表'!$C$5:$Y$46,23,FALSE))</f>
        <v/>
      </c>
      <c r="AC96" s="184" t="str">
        <f>IF(AC94="","",VLOOKUP(AC94,'（従来型）シフト記号表'!$C$5:$Y$46,23,FALSE))</f>
        <v/>
      </c>
      <c r="AD96" s="184" t="str">
        <f>IF(AD94="","",VLOOKUP(AD94,'（従来型）シフト記号表'!$C$5:$Y$46,23,FALSE))</f>
        <v/>
      </c>
      <c r="AE96" s="184" t="str">
        <f>IF(AE94="","",VLOOKUP(AE94,'（従来型）シフト記号表'!$C$5:$Y$46,23,FALSE))</f>
        <v/>
      </c>
      <c r="AF96" s="184" t="str">
        <f>IF(AF94="","",VLOOKUP(AF94,'（従来型）シフト記号表'!$C$5:$Y$46,23,FALSE))</f>
        <v/>
      </c>
      <c r="AG96" s="185" t="str">
        <f>IF(AG94="","",VLOOKUP(AG94,'（従来型）シフト記号表'!$C$5:$Y$46,23,FALSE))</f>
        <v/>
      </c>
      <c r="AH96" s="183" t="str">
        <f>IF(AH94="","",VLOOKUP(AH94,'（従来型）シフト記号表'!$C$5:$Y$46,23,FALSE))</f>
        <v/>
      </c>
      <c r="AI96" s="184" t="str">
        <f>IF(AI94="","",VLOOKUP(AI94,'（従来型）シフト記号表'!$C$5:$Y$46,23,FALSE))</f>
        <v/>
      </c>
      <c r="AJ96" s="184" t="str">
        <f>IF(AJ94="","",VLOOKUP(AJ94,'（従来型）シフト記号表'!$C$5:$Y$46,23,FALSE))</f>
        <v/>
      </c>
      <c r="AK96" s="184" t="str">
        <f>IF(AK94="","",VLOOKUP(AK94,'（従来型）シフト記号表'!$C$5:$Y$46,23,FALSE))</f>
        <v/>
      </c>
      <c r="AL96" s="184" t="str">
        <f>IF(AL94="","",VLOOKUP(AL94,'（従来型）シフト記号表'!$C$5:$Y$46,23,FALSE))</f>
        <v/>
      </c>
      <c r="AM96" s="184" t="str">
        <f>IF(AM94="","",VLOOKUP(AM94,'（従来型）シフト記号表'!$C$5:$Y$46,23,FALSE))</f>
        <v/>
      </c>
      <c r="AN96" s="185" t="str">
        <f>IF(AN94="","",VLOOKUP(AN94,'（従来型）シフト記号表'!$C$5:$Y$46,23,FALSE))</f>
        <v/>
      </c>
      <c r="AO96" s="183" t="str">
        <f>IF(AO94="","",VLOOKUP(AO94,'（従来型）シフト記号表'!$C$5:$Y$46,23,FALSE))</f>
        <v/>
      </c>
      <c r="AP96" s="184" t="str">
        <f>IF(AP94="","",VLOOKUP(AP94,'（従来型）シフト記号表'!$C$5:$Y$46,23,FALSE))</f>
        <v/>
      </c>
      <c r="AQ96" s="184" t="str">
        <f>IF(AQ94="","",VLOOKUP(AQ94,'（従来型）シフト記号表'!$C$5:$Y$46,23,FALSE))</f>
        <v/>
      </c>
      <c r="AR96" s="184" t="str">
        <f>IF(AR94="","",VLOOKUP(AR94,'（従来型）シフト記号表'!$C$5:$Y$46,23,FALSE))</f>
        <v/>
      </c>
      <c r="AS96" s="184" t="str">
        <f>IF(AS94="","",VLOOKUP(AS94,'（従来型）シフト記号表'!$C$5:$Y$46,23,FALSE))</f>
        <v/>
      </c>
      <c r="AT96" s="184" t="str">
        <f>IF(AT94="","",VLOOKUP(AT94,'（従来型）シフト記号表'!$C$5:$Y$46,23,FALSE))</f>
        <v/>
      </c>
      <c r="AU96" s="185" t="str">
        <f>IF(AU94="","",VLOOKUP(AU94,'（従来型）シフト記号表'!$C$5:$Y$46,23,FALSE))</f>
        <v/>
      </c>
      <c r="AV96" s="183" t="str">
        <f>IF(AV94="","",VLOOKUP(AV94,'（従来型）シフト記号表'!$C$5:$Y$46,23,FALSE))</f>
        <v/>
      </c>
      <c r="AW96" s="184" t="str">
        <f>IF(AW94="","",VLOOKUP(AW94,'（従来型）シフト記号表'!$C$5:$Y$46,23,FALSE))</f>
        <v/>
      </c>
      <c r="AX96" s="184" t="str">
        <f>IF(AX94="","",VLOOKUP(AX94,'（従来型）シフト記号表'!$C$5:$Y$46,23,FALSE))</f>
        <v/>
      </c>
      <c r="AY96" s="184" t="str">
        <f>IF(AY94="","",VLOOKUP(AY94,'（従来型）シフト記号表'!$C$5:$Y$46,23,FALSE))</f>
        <v/>
      </c>
      <c r="AZ96" s="184" t="str">
        <f>IF(AZ94="","",VLOOKUP(AZ94,'（従来型）シフト記号表'!$C$5:$Y$46,23,FALSE))</f>
        <v/>
      </c>
      <c r="BA96" s="184" t="str">
        <f>IF(BA94="","",VLOOKUP(BA94,'（従来型）シフト記号表'!$C$5:$Y$46,23,FALSE))</f>
        <v/>
      </c>
      <c r="BB96" s="185" t="str">
        <f>IF(BB94="","",VLOOKUP(BB94,'（従来型）シフト記号表'!$C$5:$Y$46,23,FALSE))</f>
        <v/>
      </c>
      <c r="BC96" s="183" t="str">
        <f>IF(BC94="","",VLOOKUP(BC94,'（従来型）シフト記号表'!$C$5:$Y$46,23,FALSE))</f>
        <v/>
      </c>
      <c r="BD96" s="184" t="str">
        <f>IF(BD94="","",VLOOKUP(BD94,'（従来型）シフト記号表'!$C$5:$Y$46,23,FALSE))</f>
        <v/>
      </c>
      <c r="BE96" s="184" t="str">
        <f>IF(BE94="","",VLOOKUP(BE94,'（従来型）シフト記号表'!$C$5:$Y$46,23,FALSE))</f>
        <v/>
      </c>
      <c r="BF96" s="263">
        <f>IF($BI$3="計画",SUM(AA96:BB96),IF($BI$3="実績",SUM(AA96:BE96),""))</f>
        <v>0</v>
      </c>
      <c r="BG96" s="264"/>
      <c r="BH96" s="284">
        <f>IF($BI$3="計画",BF96/4,IF($BI$3="実績",(BF96/($BI$7/7)),""))</f>
        <v>0</v>
      </c>
      <c r="BI96" s="285"/>
      <c r="BJ96" s="243"/>
      <c r="BK96" s="244"/>
      <c r="BL96" s="244"/>
      <c r="BM96" s="244"/>
      <c r="BN96" s="245"/>
    </row>
    <row r="97" spans="2:66" ht="20.25" customHeight="1" x14ac:dyDescent="0.4">
      <c r="B97" s="60"/>
      <c r="C97" s="410"/>
      <c r="D97" s="413"/>
      <c r="E97" s="414"/>
      <c r="F97" s="415"/>
      <c r="G97" s="246"/>
      <c r="H97" s="247"/>
      <c r="I97" s="205"/>
      <c r="J97" s="206"/>
      <c r="K97" s="205"/>
      <c r="L97" s="206"/>
      <c r="M97" s="272"/>
      <c r="N97" s="273"/>
      <c r="O97" s="250"/>
      <c r="P97" s="251"/>
      <c r="Q97" s="251"/>
      <c r="R97" s="247"/>
      <c r="S97" s="274"/>
      <c r="T97" s="238"/>
      <c r="U97" s="275"/>
      <c r="V97" s="25" t="s">
        <v>18</v>
      </c>
      <c r="W97" s="32"/>
      <c r="X97" s="32"/>
      <c r="Y97" s="20"/>
      <c r="Z97" s="68"/>
      <c r="AA97" s="209"/>
      <c r="AB97" s="213"/>
      <c r="AC97" s="213"/>
      <c r="AD97" s="213"/>
      <c r="AE97" s="213"/>
      <c r="AF97" s="213"/>
      <c r="AG97" s="211"/>
      <c r="AH97" s="209"/>
      <c r="AI97" s="213"/>
      <c r="AJ97" s="213"/>
      <c r="AK97" s="213"/>
      <c r="AL97" s="213"/>
      <c r="AM97" s="213"/>
      <c r="AN97" s="211"/>
      <c r="AO97" s="209"/>
      <c r="AP97" s="213"/>
      <c r="AQ97" s="213"/>
      <c r="AR97" s="213"/>
      <c r="AS97" s="213"/>
      <c r="AT97" s="213"/>
      <c r="AU97" s="211"/>
      <c r="AV97" s="209"/>
      <c r="AW97" s="213"/>
      <c r="AX97" s="213"/>
      <c r="AY97" s="213"/>
      <c r="AZ97" s="213"/>
      <c r="BA97" s="213"/>
      <c r="BB97" s="211"/>
      <c r="BC97" s="209"/>
      <c r="BD97" s="213"/>
      <c r="BE97" s="214"/>
      <c r="BF97" s="280"/>
      <c r="BG97" s="281"/>
      <c r="BH97" s="282"/>
      <c r="BI97" s="283"/>
      <c r="BJ97" s="237"/>
      <c r="BK97" s="238"/>
      <c r="BL97" s="238"/>
      <c r="BM97" s="238"/>
      <c r="BN97" s="239"/>
    </row>
    <row r="98" spans="2:66" ht="20.25" customHeight="1" x14ac:dyDescent="0.4">
      <c r="B98" s="58">
        <f>B95+1</f>
        <v>27</v>
      </c>
      <c r="C98" s="411"/>
      <c r="D98" s="416"/>
      <c r="E98" s="414"/>
      <c r="F98" s="415"/>
      <c r="G98" s="246"/>
      <c r="H98" s="247"/>
      <c r="I98" s="205"/>
      <c r="J98" s="206"/>
      <c r="K98" s="205"/>
      <c r="L98" s="206"/>
      <c r="M98" s="248"/>
      <c r="N98" s="249"/>
      <c r="O98" s="250"/>
      <c r="P98" s="251"/>
      <c r="Q98" s="251"/>
      <c r="R98" s="247"/>
      <c r="S98" s="276"/>
      <c r="T98" s="241"/>
      <c r="U98" s="277"/>
      <c r="V98" s="27" t="s">
        <v>84</v>
      </c>
      <c r="W98" s="28"/>
      <c r="X98" s="28"/>
      <c r="Y98" s="23"/>
      <c r="Z98" s="63"/>
      <c r="AA98" s="179" t="str">
        <f>IF(AA97="","",VLOOKUP(AA97,'（従来型）シフト記号表'!$C$5:$W$46,21,FALSE))</f>
        <v/>
      </c>
      <c r="AB98" s="180" t="str">
        <f>IF(AB97="","",VLOOKUP(AB97,'（従来型）シフト記号表'!$C$5:$W$46,21,FALSE))</f>
        <v/>
      </c>
      <c r="AC98" s="180" t="str">
        <f>IF(AC97="","",VLOOKUP(AC97,'（従来型）シフト記号表'!$C$5:$W$46,21,FALSE))</f>
        <v/>
      </c>
      <c r="AD98" s="180" t="str">
        <f>IF(AD97="","",VLOOKUP(AD97,'（従来型）シフト記号表'!$C$5:$W$46,21,FALSE))</f>
        <v/>
      </c>
      <c r="AE98" s="180" t="str">
        <f>IF(AE97="","",VLOOKUP(AE97,'（従来型）シフト記号表'!$C$5:$W$46,21,FALSE))</f>
        <v/>
      </c>
      <c r="AF98" s="180" t="str">
        <f>IF(AF97="","",VLOOKUP(AF97,'（従来型）シフト記号表'!$C$5:$W$46,21,FALSE))</f>
        <v/>
      </c>
      <c r="AG98" s="181" t="str">
        <f>IF(AG97="","",VLOOKUP(AG97,'（従来型）シフト記号表'!$C$5:$W$46,21,FALSE))</f>
        <v/>
      </c>
      <c r="AH98" s="179" t="str">
        <f>IF(AH97="","",VLOOKUP(AH97,'（従来型）シフト記号表'!$C$5:$W$46,21,FALSE))</f>
        <v/>
      </c>
      <c r="AI98" s="180" t="str">
        <f>IF(AI97="","",VLOOKUP(AI97,'（従来型）シフト記号表'!$C$5:$W$46,21,FALSE))</f>
        <v/>
      </c>
      <c r="AJ98" s="180" t="str">
        <f>IF(AJ97="","",VLOOKUP(AJ97,'（従来型）シフト記号表'!$C$5:$W$46,21,FALSE))</f>
        <v/>
      </c>
      <c r="AK98" s="180" t="str">
        <f>IF(AK97="","",VLOOKUP(AK97,'（従来型）シフト記号表'!$C$5:$W$46,21,FALSE))</f>
        <v/>
      </c>
      <c r="AL98" s="180" t="str">
        <f>IF(AL97="","",VLOOKUP(AL97,'（従来型）シフト記号表'!$C$5:$W$46,21,FALSE))</f>
        <v/>
      </c>
      <c r="AM98" s="180" t="str">
        <f>IF(AM97="","",VLOOKUP(AM97,'（従来型）シフト記号表'!$C$5:$W$46,21,FALSE))</f>
        <v/>
      </c>
      <c r="AN98" s="181" t="str">
        <f>IF(AN97="","",VLOOKUP(AN97,'（従来型）シフト記号表'!$C$5:$W$46,21,FALSE))</f>
        <v/>
      </c>
      <c r="AO98" s="179" t="str">
        <f>IF(AO97="","",VLOOKUP(AO97,'（従来型）シフト記号表'!$C$5:$W$46,21,FALSE))</f>
        <v/>
      </c>
      <c r="AP98" s="180" t="str">
        <f>IF(AP97="","",VLOOKUP(AP97,'（従来型）シフト記号表'!$C$5:$W$46,21,FALSE))</f>
        <v/>
      </c>
      <c r="AQ98" s="180" t="str">
        <f>IF(AQ97="","",VLOOKUP(AQ97,'（従来型）シフト記号表'!$C$5:$W$46,21,FALSE))</f>
        <v/>
      </c>
      <c r="AR98" s="180" t="str">
        <f>IF(AR97="","",VLOOKUP(AR97,'（従来型）シフト記号表'!$C$5:$W$46,21,FALSE))</f>
        <v/>
      </c>
      <c r="AS98" s="180" t="str">
        <f>IF(AS97="","",VLOOKUP(AS97,'（従来型）シフト記号表'!$C$5:$W$46,21,FALSE))</f>
        <v/>
      </c>
      <c r="AT98" s="180" t="str">
        <f>IF(AT97="","",VLOOKUP(AT97,'（従来型）シフト記号表'!$C$5:$W$46,21,FALSE))</f>
        <v/>
      </c>
      <c r="AU98" s="181" t="str">
        <f>IF(AU97="","",VLOOKUP(AU97,'（従来型）シフト記号表'!$C$5:$W$46,21,FALSE))</f>
        <v/>
      </c>
      <c r="AV98" s="179" t="str">
        <f>IF(AV97="","",VLOOKUP(AV97,'（従来型）シフト記号表'!$C$5:$W$46,21,FALSE))</f>
        <v/>
      </c>
      <c r="AW98" s="180" t="str">
        <f>IF(AW97="","",VLOOKUP(AW97,'（従来型）シフト記号表'!$C$5:$W$46,21,FALSE))</f>
        <v/>
      </c>
      <c r="AX98" s="180" t="str">
        <f>IF(AX97="","",VLOOKUP(AX97,'（従来型）シフト記号表'!$C$5:$W$46,21,FALSE))</f>
        <v/>
      </c>
      <c r="AY98" s="180" t="str">
        <f>IF(AY97="","",VLOOKUP(AY97,'（従来型）シフト記号表'!$C$5:$W$46,21,FALSE))</f>
        <v/>
      </c>
      <c r="AZ98" s="180" t="str">
        <f>IF(AZ97="","",VLOOKUP(AZ97,'（従来型）シフト記号表'!$C$5:$W$46,21,FALSE))</f>
        <v/>
      </c>
      <c r="BA98" s="180" t="str">
        <f>IF(BA97="","",VLOOKUP(BA97,'（従来型）シフト記号表'!$C$5:$W$46,21,FALSE))</f>
        <v/>
      </c>
      <c r="BB98" s="181" t="str">
        <f>IF(BB97="","",VLOOKUP(BB97,'（従来型）シフト記号表'!$C$5:$W$46,21,FALSE))</f>
        <v/>
      </c>
      <c r="BC98" s="179" t="str">
        <f>IF(BC97="","",VLOOKUP(BC97,'（従来型）シフト記号表'!$C$5:$W$46,21,FALSE))</f>
        <v/>
      </c>
      <c r="BD98" s="180" t="str">
        <f>IF(BD97="","",VLOOKUP(BD97,'（従来型）シフト記号表'!$C$5:$W$46,21,FALSE))</f>
        <v/>
      </c>
      <c r="BE98" s="180" t="str">
        <f>IF(BE97="","",VLOOKUP(BE97,'（従来型）シフト記号表'!$C$5:$W$46,21,FALSE))</f>
        <v/>
      </c>
      <c r="BF98" s="252">
        <f>IF($BI$3="計画",SUM(AA98:BB98),IF($BI$3="実績",SUM(AA98:BE98),""))</f>
        <v>0</v>
      </c>
      <c r="BG98" s="253"/>
      <c r="BH98" s="254">
        <f>IF($BI$3="計画",BF98/4,IF($BI$3="実績",(BF98/($BI$7/7)),""))</f>
        <v>0</v>
      </c>
      <c r="BI98" s="255"/>
      <c r="BJ98" s="240"/>
      <c r="BK98" s="241"/>
      <c r="BL98" s="241"/>
      <c r="BM98" s="241"/>
      <c r="BN98" s="242"/>
    </row>
    <row r="99" spans="2:66" ht="20.25" customHeight="1" x14ac:dyDescent="0.4">
      <c r="B99" s="59"/>
      <c r="C99" s="411"/>
      <c r="D99" s="416"/>
      <c r="E99" s="414"/>
      <c r="F99" s="415"/>
      <c r="G99" s="256"/>
      <c r="H99" s="257"/>
      <c r="I99" s="265">
        <f>G98</f>
        <v>0</v>
      </c>
      <c r="J99" s="257"/>
      <c r="K99" s="265">
        <f>M98</f>
        <v>0</v>
      </c>
      <c r="L99" s="257"/>
      <c r="M99" s="258"/>
      <c r="N99" s="259"/>
      <c r="O99" s="260"/>
      <c r="P99" s="261"/>
      <c r="Q99" s="261"/>
      <c r="R99" s="262"/>
      <c r="S99" s="278"/>
      <c r="T99" s="244"/>
      <c r="U99" s="279"/>
      <c r="V99" s="29" t="s">
        <v>129</v>
      </c>
      <c r="W99" s="52"/>
      <c r="X99" s="52"/>
      <c r="Y99" s="53"/>
      <c r="Z99" s="69"/>
      <c r="AA99" s="183" t="str">
        <f>IF(AA97="","",VLOOKUP(AA97,'（従来型）シフト記号表'!$C$5:$Y$46,23,FALSE))</f>
        <v/>
      </c>
      <c r="AB99" s="184" t="str">
        <f>IF(AB97="","",VLOOKUP(AB97,'（従来型）シフト記号表'!$C$5:$Y$46,23,FALSE))</f>
        <v/>
      </c>
      <c r="AC99" s="184" t="str">
        <f>IF(AC97="","",VLOOKUP(AC97,'（従来型）シフト記号表'!$C$5:$Y$46,23,FALSE))</f>
        <v/>
      </c>
      <c r="AD99" s="184" t="str">
        <f>IF(AD97="","",VLOOKUP(AD97,'（従来型）シフト記号表'!$C$5:$Y$46,23,FALSE))</f>
        <v/>
      </c>
      <c r="AE99" s="184" t="str">
        <f>IF(AE97="","",VLOOKUP(AE97,'（従来型）シフト記号表'!$C$5:$Y$46,23,FALSE))</f>
        <v/>
      </c>
      <c r="AF99" s="184" t="str">
        <f>IF(AF97="","",VLOOKUP(AF97,'（従来型）シフト記号表'!$C$5:$Y$46,23,FALSE))</f>
        <v/>
      </c>
      <c r="AG99" s="185" t="str">
        <f>IF(AG97="","",VLOOKUP(AG97,'（従来型）シフト記号表'!$C$5:$Y$46,23,FALSE))</f>
        <v/>
      </c>
      <c r="AH99" s="183" t="str">
        <f>IF(AH97="","",VLOOKUP(AH97,'（従来型）シフト記号表'!$C$5:$Y$46,23,FALSE))</f>
        <v/>
      </c>
      <c r="AI99" s="184" t="str">
        <f>IF(AI97="","",VLOOKUP(AI97,'（従来型）シフト記号表'!$C$5:$Y$46,23,FALSE))</f>
        <v/>
      </c>
      <c r="AJ99" s="184" t="str">
        <f>IF(AJ97="","",VLOOKUP(AJ97,'（従来型）シフト記号表'!$C$5:$Y$46,23,FALSE))</f>
        <v/>
      </c>
      <c r="AK99" s="184" t="str">
        <f>IF(AK97="","",VLOOKUP(AK97,'（従来型）シフト記号表'!$C$5:$Y$46,23,FALSE))</f>
        <v/>
      </c>
      <c r="AL99" s="184" t="str">
        <f>IF(AL97="","",VLOOKUP(AL97,'（従来型）シフト記号表'!$C$5:$Y$46,23,FALSE))</f>
        <v/>
      </c>
      <c r="AM99" s="184" t="str">
        <f>IF(AM97="","",VLOOKUP(AM97,'（従来型）シフト記号表'!$C$5:$Y$46,23,FALSE))</f>
        <v/>
      </c>
      <c r="AN99" s="185" t="str">
        <f>IF(AN97="","",VLOOKUP(AN97,'（従来型）シフト記号表'!$C$5:$Y$46,23,FALSE))</f>
        <v/>
      </c>
      <c r="AO99" s="183" t="str">
        <f>IF(AO97="","",VLOOKUP(AO97,'（従来型）シフト記号表'!$C$5:$Y$46,23,FALSE))</f>
        <v/>
      </c>
      <c r="AP99" s="184" t="str">
        <f>IF(AP97="","",VLOOKUP(AP97,'（従来型）シフト記号表'!$C$5:$Y$46,23,FALSE))</f>
        <v/>
      </c>
      <c r="AQ99" s="184" t="str">
        <f>IF(AQ97="","",VLOOKUP(AQ97,'（従来型）シフト記号表'!$C$5:$Y$46,23,FALSE))</f>
        <v/>
      </c>
      <c r="AR99" s="184" t="str">
        <f>IF(AR97="","",VLOOKUP(AR97,'（従来型）シフト記号表'!$C$5:$Y$46,23,FALSE))</f>
        <v/>
      </c>
      <c r="AS99" s="184" t="str">
        <f>IF(AS97="","",VLOOKUP(AS97,'（従来型）シフト記号表'!$C$5:$Y$46,23,FALSE))</f>
        <v/>
      </c>
      <c r="AT99" s="184" t="str">
        <f>IF(AT97="","",VLOOKUP(AT97,'（従来型）シフト記号表'!$C$5:$Y$46,23,FALSE))</f>
        <v/>
      </c>
      <c r="AU99" s="185" t="str">
        <f>IF(AU97="","",VLOOKUP(AU97,'（従来型）シフト記号表'!$C$5:$Y$46,23,FALSE))</f>
        <v/>
      </c>
      <c r="AV99" s="183" t="str">
        <f>IF(AV97="","",VLOOKUP(AV97,'（従来型）シフト記号表'!$C$5:$Y$46,23,FALSE))</f>
        <v/>
      </c>
      <c r="AW99" s="184" t="str">
        <f>IF(AW97="","",VLOOKUP(AW97,'（従来型）シフト記号表'!$C$5:$Y$46,23,FALSE))</f>
        <v/>
      </c>
      <c r="AX99" s="184" t="str">
        <f>IF(AX97="","",VLOOKUP(AX97,'（従来型）シフト記号表'!$C$5:$Y$46,23,FALSE))</f>
        <v/>
      </c>
      <c r="AY99" s="184" t="str">
        <f>IF(AY97="","",VLOOKUP(AY97,'（従来型）シフト記号表'!$C$5:$Y$46,23,FALSE))</f>
        <v/>
      </c>
      <c r="AZ99" s="184" t="str">
        <f>IF(AZ97="","",VLOOKUP(AZ97,'（従来型）シフト記号表'!$C$5:$Y$46,23,FALSE))</f>
        <v/>
      </c>
      <c r="BA99" s="184" t="str">
        <f>IF(BA97="","",VLOOKUP(BA97,'（従来型）シフト記号表'!$C$5:$Y$46,23,FALSE))</f>
        <v/>
      </c>
      <c r="BB99" s="185" t="str">
        <f>IF(BB97="","",VLOOKUP(BB97,'（従来型）シフト記号表'!$C$5:$Y$46,23,FALSE))</f>
        <v/>
      </c>
      <c r="BC99" s="183" t="str">
        <f>IF(BC97="","",VLOOKUP(BC97,'（従来型）シフト記号表'!$C$5:$Y$46,23,FALSE))</f>
        <v/>
      </c>
      <c r="BD99" s="184" t="str">
        <f>IF(BD97="","",VLOOKUP(BD97,'（従来型）シフト記号表'!$C$5:$Y$46,23,FALSE))</f>
        <v/>
      </c>
      <c r="BE99" s="184" t="str">
        <f>IF(BE97="","",VLOOKUP(BE97,'（従来型）シフト記号表'!$C$5:$Y$46,23,FALSE))</f>
        <v/>
      </c>
      <c r="BF99" s="263">
        <f>IF($BI$3="計画",SUM(AA99:BB99),IF($BI$3="実績",SUM(AA99:BE99),""))</f>
        <v>0</v>
      </c>
      <c r="BG99" s="264"/>
      <c r="BH99" s="284">
        <f>IF($BI$3="計画",BF99/4,IF($BI$3="実績",(BF99/($BI$7/7)),""))</f>
        <v>0</v>
      </c>
      <c r="BI99" s="285"/>
      <c r="BJ99" s="243"/>
      <c r="BK99" s="244"/>
      <c r="BL99" s="244"/>
      <c r="BM99" s="244"/>
      <c r="BN99" s="245"/>
    </row>
    <row r="100" spans="2:66" ht="20.25" customHeight="1" x14ac:dyDescent="0.4">
      <c r="B100" s="60"/>
      <c r="C100" s="410"/>
      <c r="D100" s="413"/>
      <c r="E100" s="414"/>
      <c r="F100" s="415"/>
      <c r="G100" s="246"/>
      <c r="H100" s="247"/>
      <c r="I100" s="205"/>
      <c r="J100" s="206"/>
      <c r="K100" s="205"/>
      <c r="L100" s="206"/>
      <c r="M100" s="272"/>
      <c r="N100" s="273"/>
      <c r="O100" s="250"/>
      <c r="P100" s="251"/>
      <c r="Q100" s="251"/>
      <c r="R100" s="247"/>
      <c r="S100" s="274"/>
      <c r="T100" s="238"/>
      <c r="U100" s="275"/>
      <c r="V100" s="25" t="s">
        <v>18</v>
      </c>
      <c r="W100" s="32"/>
      <c r="X100" s="32"/>
      <c r="Y100" s="20"/>
      <c r="Z100" s="68"/>
      <c r="AA100" s="209"/>
      <c r="AB100" s="213"/>
      <c r="AC100" s="213"/>
      <c r="AD100" s="213"/>
      <c r="AE100" s="213"/>
      <c r="AF100" s="213"/>
      <c r="AG100" s="211"/>
      <c r="AH100" s="209"/>
      <c r="AI100" s="213"/>
      <c r="AJ100" s="213"/>
      <c r="AK100" s="213"/>
      <c r="AL100" s="213"/>
      <c r="AM100" s="213"/>
      <c r="AN100" s="211"/>
      <c r="AO100" s="209"/>
      <c r="AP100" s="213"/>
      <c r="AQ100" s="213"/>
      <c r="AR100" s="213"/>
      <c r="AS100" s="213"/>
      <c r="AT100" s="213"/>
      <c r="AU100" s="211"/>
      <c r="AV100" s="209"/>
      <c r="AW100" s="213"/>
      <c r="AX100" s="213"/>
      <c r="AY100" s="213"/>
      <c r="AZ100" s="213"/>
      <c r="BA100" s="213"/>
      <c r="BB100" s="211"/>
      <c r="BC100" s="209"/>
      <c r="BD100" s="213"/>
      <c r="BE100" s="214"/>
      <c r="BF100" s="280"/>
      <c r="BG100" s="281"/>
      <c r="BH100" s="282"/>
      <c r="BI100" s="283"/>
      <c r="BJ100" s="237"/>
      <c r="BK100" s="238"/>
      <c r="BL100" s="238"/>
      <c r="BM100" s="238"/>
      <c r="BN100" s="239"/>
    </row>
    <row r="101" spans="2:66" ht="20.25" customHeight="1" x14ac:dyDescent="0.4">
      <c r="B101" s="58">
        <f>B98+1</f>
        <v>28</v>
      </c>
      <c r="C101" s="411"/>
      <c r="D101" s="416"/>
      <c r="E101" s="414"/>
      <c r="F101" s="415"/>
      <c r="G101" s="246"/>
      <c r="H101" s="247"/>
      <c r="I101" s="205"/>
      <c r="J101" s="206"/>
      <c r="K101" s="205"/>
      <c r="L101" s="206"/>
      <c r="M101" s="248"/>
      <c r="N101" s="249"/>
      <c r="O101" s="250"/>
      <c r="P101" s="251"/>
      <c r="Q101" s="251"/>
      <c r="R101" s="247"/>
      <c r="S101" s="276"/>
      <c r="T101" s="241"/>
      <c r="U101" s="277"/>
      <c r="V101" s="27" t="s">
        <v>84</v>
      </c>
      <c r="W101" s="28"/>
      <c r="X101" s="28"/>
      <c r="Y101" s="23"/>
      <c r="Z101" s="63"/>
      <c r="AA101" s="179" t="str">
        <f>IF(AA100="","",VLOOKUP(AA100,'（従来型）シフト記号表'!$C$5:$W$46,21,FALSE))</f>
        <v/>
      </c>
      <c r="AB101" s="180" t="str">
        <f>IF(AB100="","",VLOOKUP(AB100,'（従来型）シフト記号表'!$C$5:$W$46,21,FALSE))</f>
        <v/>
      </c>
      <c r="AC101" s="180" t="str">
        <f>IF(AC100="","",VLOOKUP(AC100,'（従来型）シフト記号表'!$C$5:$W$46,21,FALSE))</f>
        <v/>
      </c>
      <c r="AD101" s="180" t="str">
        <f>IF(AD100="","",VLOOKUP(AD100,'（従来型）シフト記号表'!$C$5:$W$46,21,FALSE))</f>
        <v/>
      </c>
      <c r="AE101" s="180" t="str">
        <f>IF(AE100="","",VLOOKUP(AE100,'（従来型）シフト記号表'!$C$5:$W$46,21,FALSE))</f>
        <v/>
      </c>
      <c r="AF101" s="180" t="str">
        <f>IF(AF100="","",VLOOKUP(AF100,'（従来型）シフト記号表'!$C$5:$W$46,21,FALSE))</f>
        <v/>
      </c>
      <c r="AG101" s="181" t="str">
        <f>IF(AG100="","",VLOOKUP(AG100,'（従来型）シフト記号表'!$C$5:$W$46,21,FALSE))</f>
        <v/>
      </c>
      <c r="AH101" s="179" t="str">
        <f>IF(AH100="","",VLOOKUP(AH100,'（従来型）シフト記号表'!$C$5:$W$46,21,FALSE))</f>
        <v/>
      </c>
      <c r="AI101" s="180" t="str">
        <f>IF(AI100="","",VLOOKUP(AI100,'（従来型）シフト記号表'!$C$5:$W$46,21,FALSE))</f>
        <v/>
      </c>
      <c r="AJ101" s="180" t="str">
        <f>IF(AJ100="","",VLOOKUP(AJ100,'（従来型）シフト記号表'!$C$5:$W$46,21,FALSE))</f>
        <v/>
      </c>
      <c r="AK101" s="180" t="str">
        <f>IF(AK100="","",VLOOKUP(AK100,'（従来型）シフト記号表'!$C$5:$W$46,21,FALSE))</f>
        <v/>
      </c>
      <c r="AL101" s="180" t="str">
        <f>IF(AL100="","",VLOOKUP(AL100,'（従来型）シフト記号表'!$C$5:$W$46,21,FALSE))</f>
        <v/>
      </c>
      <c r="AM101" s="180" t="str">
        <f>IF(AM100="","",VLOOKUP(AM100,'（従来型）シフト記号表'!$C$5:$W$46,21,FALSE))</f>
        <v/>
      </c>
      <c r="AN101" s="181" t="str">
        <f>IF(AN100="","",VLOOKUP(AN100,'（従来型）シフト記号表'!$C$5:$W$46,21,FALSE))</f>
        <v/>
      </c>
      <c r="AO101" s="179" t="str">
        <f>IF(AO100="","",VLOOKUP(AO100,'（従来型）シフト記号表'!$C$5:$W$46,21,FALSE))</f>
        <v/>
      </c>
      <c r="AP101" s="180" t="str">
        <f>IF(AP100="","",VLOOKUP(AP100,'（従来型）シフト記号表'!$C$5:$W$46,21,FALSE))</f>
        <v/>
      </c>
      <c r="AQ101" s="180" t="str">
        <f>IF(AQ100="","",VLOOKUP(AQ100,'（従来型）シフト記号表'!$C$5:$W$46,21,FALSE))</f>
        <v/>
      </c>
      <c r="AR101" s="180" t="str">
        <f>IF(AR100="","",VLOOKUP(AR100,'（従来型）シフト記号表'!$C$5:$W$46,21,FALSE))</f>
        <v/>
      </c>
      <c r="AS101" s="180" t="str">
        <f>IF(AS100="","",VLOOKUP(AS100,'（従来型）シフト記号表'!$C$5:$W$46,21,FALSE))</f>
        <v/>
      </c>
      <c r="AT101" s="180" t="str">
        <f>IF(AT100="","",VLOOKUP(AT100,'（従来型）シフト記号表'!$C$5:$W$46,21,FALSE))</f>
        <v/>
      </c>
      <c r="AU101" s="181" t="str">
        <f>IF(AU100="","",VLOOKUP(AU100,'（従来型）シフト記号表'!$C$5:$W$46,21,FALSE))</f>
        <v/>
      </c>
      <c r="AV101" s="179" t="str">
        <f>IF(AV100="","",VLOOKUP(AV100,'（従来型）シフト記号表'!$C$5:$W$46,21,FALSE))</f>
        <v/>
      </c>
      <c r="AW101" s="180" t="str">
        <f>IF(AW100="","",VLOOKUP(AW100,'（従来型）シフト記号表'!$C$5:$W$46,21,FALSE))</f>
        <v/>
      </c>
      <c r="AX101" s="180" t="str">
        <f>IF(AX100="","",VLOOKUP(AX100,'（従来型）シフト記号表'!$C$5:$W$46,21,FALSE))</f>
        <v/>
      </c>
      <c r="AY101" s="180" t="str">
        <f>IF(AY100="","",VLOOKUP(AY100,'（従来型）シフト記号表'!$C$5:$W$46,21,FALSE))</f>
        <v/>
      </c>
      <c r="AZ101" s="180" t="str">
        <f>IF(AZ100="","",VLOOKUP(AZ100,'（従来型）シフト記号表'!$C$5:$W$46,21,FALSE))</f>
        <v/>
      </c>
      <c r="BA101" s="180" t="str">
        <f>IF(BA100="","",VLOOKUP(BA100,'（従来型）シフト記号表'!$C$5:$W$46,21,FALSE))</f>
        <v/>
      </c>
      <c r="BB101" s="181" t="str">
        <f>IF(BB100="","",VLOOKUP(BB100,'（従来型）シフト記号表'!$C$5:$W$46,21,FALSE))</f>
        <v/>
      </c>
      <c r="BC101" s="179" t="str">
        <f>IF(BC100="","",VLOOKUP(BC100,'（従来型）シフト記号表'!$C$5:$W$46,21,FALSE))</f>
        <v/>
      </c>
      <c r="BD101" s="180" t="str">
        <f>IF(BD100="","",VLOOKUP(BD100,'（従来型）シフト記号表'!$C$5:$W$46,21,FALSE))</f>
        <v/>
      </c>
      <c r="BE101" s="180" t="str">
        <f>IF(BE100="","",VLOOKUP(BE100,'（従来型）シフト記号表'!$C$5:$W$46,21,FALSE))</f>
        <v/>
      </c>
      <c r="BF101" s="252">
        <f>IF($BI$3="計画",SUM(AA101:BB101),IF($BI$3="実績",SUM(AA101:BE101),""))</f>
        <v>0</v>
      </c>
      <c r="BG101" s="253"/>
      <c r="BH101" s="254">
        <f>IF($BI$3="計画",BF101/4,IF($BI$3="実績",(BF101/($BI$7/7)),""))</f>
        <v>0</v>
      </c>
      <c r="BI101" s="255"/>
      <c r="BJ101" s="240"/>
      <c r="BK101" s="241"/>
      <c r="BL101" s="241"/>
      <c r="BM101" s="241"/>
      <c r="BN101" s="242"/>
    </row>
    <row r="102" spans="2:66" ht="20.25" customHeight="1" x14ac:dyDescent="0.4">
      <c r="B102" s="59"/>
      <c r="C102" s="411"/>
      <c r="D102" s="416"/>
      <c r="E102" s="414"/>
      <c r="F102" s="415"/>
      <c r="G102" s="256"/>
      <c r="H102" s="257"/>
      <c r="I102" s="265">
        <f>G101</f>
        <v>0</v>
      </c>
      <c r="J102" s="257"/>
      <c r="K102" s="265">
        <f>M101</f>
        <v>0</v>
      </c>
      <c r="L102" s="257"/>
      <c r="M102" s="258"/>
      <c r="N102" s="259"/>
      <c r="O102" s="260"/>
      <c r="P102" s="261"/>
      <c r="Q102" s="261"/>
      <c r="R102" s="262"/>
      <c r="S102" s="278"/>
      <c r="T102" s="244"/>
      <c r="U102" s="279"/>
      <c r="V102" s="29" t="s">
        <v>129</v>
      </c>
      <c r="W102" s="52"/>
      <c r="X102" s="52"/>
      <c r="Y102" s="53"/>
      <c r="Z102" s="69"/>
      <c r="AA102" s="183" t="str">
        <f>IF(AA100="","",VLOOKUP(AA100,'（従来型）シフト記号表'!$C$5:$Y$46,23,FALSE))</f>
        <v/>
      </c>
      <c r="AB102" s="184" t="str">
        <f>IF(AB100="","",VLOOKUP(AB100,'（従来型）シフト記号表'!$C$5:$Y$46,23,FALSE))</f>
        <v/>
      </c>
      <c r="AC102" s="184" t="str">
        <f>IF(AC100="","",VLOOKUP(AC100,'（従来型）シフト記号表'!$C$5:$Y$46,23,FALSE))</f>
        <v/>
      </c>
      <c r="AD102" s="184" t="str">
        <f>IF(AD100="","",VLOOKUP(AD100,'（従来型）シフト記号表'!$C$5:$Y$46,23,FALSE))</f>
        <v/>
      </c>
      <c r="AE102" s="184" t="str">
        <f>IF(AE100="","",VLOOKUP(AE100,'（従来型）シフト記号表'!$C$5:$Y$46,23,FALSE))</f>
        <v/>
      </c>
      <c r="AF102" s="184" t="str">
        <f>IF(AF100="","",VLOOKUP(AF100,'（従来型）シフト記号表'!$C$5:$Y$46,23,FALSE))</f>
        <v/>
      </c>
      <c r="AG102" s="185" t="str">
        <f>IF(AG100="","",VLOOKUP(AG100,'（従来型）シフト記号表'!$C$5:$Y$46,23,FALSE))</f>
        <v/>
      </c>
      <c r="AH102" s="183" t="str">
        <f>IF(AH100="","",VLOOKUP(AH100,'（従来型）シフト記号表'!$C$5:$Y$46,23,FALSE))</f>
        <v/>
      </c>
      <c r="AI102" s="184" t="str">
        <f>IF(AI100="","",VLOOKUP(AI100,'（従来型）シフト記号表'!$C$5:$Y$46,23,FALSE))</f>
        <v/>
      </c>
      <c r="AJ102" s="184" t="str">
        <f>IF(AJ100="","",VLOOKUP(AJ100,'（従来型）シフト記号表'!$C$5:$Y$46,23,FALSE))</f>
        <v/>
      </c>
      <c r="AK102" s="184" t="str">
        <f>IF(AK100="","",VLOOKUP(AK100,'（従来型）シフト記号表'!$C$5:$Y$46,23,FALSE))</f>
        <v/>
      </c>
      <c r="AL102" s="184" t="str">
        <f>IF(AL100="","",VLOOKUP(AL100,'（従来型）シフト記号表'!$C$5:$Y$46,23,FALSE))</f>
        <v/>
      </c>
      <c r="AM102" s="184" t="str">
        <f>IF(AM100="","",VLOOKUP(AM100,'（従来型）シフト記号表'!$C$5:$Y$46,23,FALSE))</f>
        <v/>
      </c>
      <c r="AN102" s="185" t="str">
        <f>IF(AN100="","",VLOOKUP(AN100,'（従来型）シフト記号表'!$C$5:$Y$46,23,FALSE))</f>
        <v/>
      </c>
      <c r="AO102" s="183" t="str">
        <f>IF(AO100="","",VLOOKUP(AO100,'（従来型）シフト記号表'!$C$5:$Y$46,23,FALSE))</f>
        <v/>
      </c>
      <c r="AP102" s="184" t="str">
        <f>IF(AP100="","",VLOOKUP(AP100,'（従来型）シフト記号表'!$C$5:$Y$46,23,FALSE))</f>
        <v/>
      </c>
      <c r="AQ102" s="184" t="str">
        <f>IF(AQ100="","",VLOOKUP(AQ100,'（従来型）シフト記号表'!$C$5:$Y$46,23,FALSE))</f>
        <v/>
      </c>
      <c r="AR102" s="184" t="str">
        <f>IF(AR100="","",VLOOKUP(AR100,'（従来型）シフト記号表'!$C$5:$Y$46,23,FALSE))</f>
        <v/>
      </c>
      <c r="AS102" s="184" t="str">
        <f>IF(AS100="","",VLOOKUP(AS100,'（従来型）シフト記号表'!$C$5:$Y$46,23,FALSE))</f>
        <v/>
      </c>
      <c r="AT102" s="184" t="str">
        <f>IF(AT100="","",VLOOKUP(AT100,'（従来型）シフト記号表'!$C$5:$Y$46,23,FALSE))</f>
        <v/>
      </c>
      <c r="AU102" s="185" t="str">
        <f>IF(AU100="","",VLOOKUP(AU100,'（従来型）シフト記号表'!$C$5:$Y$46,23,FALSE))</f>
        <v/>
      </c>
      <c r="AV102" s="183" t="str">
        <f>IF(AV100="","",VLOOKUP(AV100,'（従来型）シフト記号表'!$C$5:$Y$46,23,FALSE))</f>
        <v/>
      </c>
      <c r="AW102" s="184" t="str">
        <f>IF(AW100="","",VLOOKUP(AW100,'（従来型）シフト記号表'!$C$5:$Y$46,23,FALSE))</f>
        <v/>
      </c>
      <c r="AX102" s="184" t="str">
        <f>IF(AX100="","",VLOOKUP(AX100,'（従来型）シフト記号表'!$C$5:$Y$46,23,FALSE))</f>
        <v/>
      </c>
      <c r="AY102" s="184" t="str">
        <f>IF(AY100="","",VLOOKUP(AY100,'（従来型）シフト記号表'!$C$5:$Y$46,23,FALSE))</f>
        <v/>
      </c>
      <c r="AZ102" s="184" t="str">
        <f>IF(AZ100="","",VLOOKUP(AZ100,'（従来型）シフト記号表'!$C$5:$Y$46,23,FALSE))</f>
        <v/>
      </c>
      <c r="BA102" s="184" t="str">
        <f>IF(BA100="","",VLOOKUP(BA100,'（従来型）シフト記号表'!$C$5:$Y$46,23,FALSE))</f>
        <v/>
      </c>
      <c r="BB102" s="185" t="str">
        <f>IF(BB100="","",VLOOKUP(BB100,'（従来型）シフト記号表'!$C$5:$Y$46,23,FALSE))</f>
        <v/>
      </c>
      <c r="BC102" s="183" t="str">
        <f>IF(BC100="","",VLOOKUP(BC100,'（従来型）シフト記号表'!$C$5:$Y$46,23,FALSE))</f>
        <v/>
      </c>
      <c r="BD102" s="184" t="str">
        <f>IF(BD100="","",VLOOKUP(BD100,'（従来型）シフト記号表'!$C$5:$Y$46,23,FALSE))</f>
        <v/>
      </c>
      <c r="BE102" s="184" t="str">
        <f>IF(BE100="","",VLOOKUP(BE100,'（従来型）シフト記号表'!$C$5:$Y$46,23,FALSE))</f>
        <v/>
      </c>
      <c r="BF102" s="263">
        <f>IF($BI$3="計画",SUM(AA102:BB102),IF($BI$3="実績",SUM(AA102:BE102),""))</f>
        <v>0</v>
      </c>
      <c r="BG102" s="264"/>
      <c r="BH102" s="284">
        <f>IF($BI$3="計画",BF102/4,IF($BI$3="実績",(BF102/($BI$7/7)),""))</f>
        <v>0</v>
      </c>
      <c r="BI102" s="285"/>
      <c r="BJ102" s="243"/>
      <c r="BK102" s="244"/>
      <c r="BL102" s="244"/>
      <c r="BM102" s="244"/>
      <c r="BN102" s="245"/>
    </row>
    <row r="103" spans="2:66" ht="20.25" customHeight="1" x14ac:dyDescent="0.4">
      <c r="B103" s="60"/>
      <c r="C103" s="410"/>
      <c r="D103" s="413"/>
      <c r="E103" s="414"/>
      <c r="F103" s="415"/>
      <c r="G103" s="246"/>
      <c r="H103" s="247"/>
      <c r="I103" s="205"/>
      <c r="J103" s="206"/>
      <c r="K103" s="205"/>
      <c r="L103" s="206"/>
      <c r="M103" s="272"/>
      <c r="N103" s="273"/>
      <c r="O103" s="250"/>
      <c r="P103" s="251"/>
      <c r="Q103" s="251"/>
      <c r="R103" s="247"/>
      <c r="S103" s="274"/>
      <c r="T103" s="238"/>
      <c r="U103" s="275"/>
      <c r="V103" s="25" t="s">
        <v>18</v>
      </c>
      <c r="W103" s="32"/>
      <c r="X103" s="32"/>
      <c r="Y103" s="20"/>
      <c r="Z103" s="68"/>
      <c r="AA103" s="209"/>
      <c r="AB103" s="213"/>
      <c r="AC103" s="213"/>
      <c r="AD103" s="213"/>
      <c r="AE103" s="213"/>
      <c r="AF103" s="213"/>
      <c r="AG103" s="211"/>
      <c r="AH103" s="209"/>
      <c r="AI103" s="213"/>
      <c r="AJ103" s="213"/>
      <c r="AK103" s="213"/>
      <c r="AL103" s="213"/>
      <c r="AM103" s="213"/>
      <c r="AN103" s="211"/>
      <c r="AO103" s="209"/>
      <c r="AP103" s="213"/>
      <c r="AQ103" s="213"/>
      <c r="AR103" s="213"/>
      <c r="AS103" s="213"/>
      <c r="AT103" s="213"/>
      <c r="AU103" s="211"/>
      <c r="AV103" s="209"/>
      <c r="AW103" s="213"/>
      <c r="AX103" s="213"/>
      <c r="AY103" s="213"/>
      <c r="AZ103" s="213"/>
      <c r="BA103" s="213"/>
      <c r="BB103" s="211"/>
      <c r="BC103" s="209"/>
      <c r="BD103" s="213"/>
      <c r="BE103" s="214"/>
      <c r="BF103" s="280"/>
      <c r="BG103" s="281"/>
      <c r="BH103" s="282"/>
      <c r="BI103" s="283"/>
      <c r="BJ103" s="237"/>
      <c r="BK103" s="238"/>
      <c r="BL103" s="238"/>
      <c r="BM103" s="238"/>
      <c r="BN103" s="239"/>
    </row>
    <row r="104" spans="2:66" ht="20.25" customHeight="1" x14ac:dyDescent="0.4">
      <c r="B104" s="58">
        <f>B101+1</f>
        <v>29</v>
      </c>
      <c r="C104" s="411"/>
      <c r="D104" s="416"/>
      <c r="E104" s="414"/>
      <c r="F104" s="415"/>
      <c r="G104" s="246"/>
      <c r="H104" s="247"/>
      <c r="I104" s="205"/>
      <c r="J104" s="206"/>
      <c r="K104" s="205"/>
      <c r="L104" s="206"/>
      <c r="M104" s="248"/>
      <c r="N104" s="249"/>
      <c r="O104" s="250"/>
      <c r="P104" s="251"/>
      <c r="Q104" s="251"/>
      <c r="R104" s="247"/>
      <c r="S104" s="276"/>
      <c r="T104" s="241"/>
      <c r="U104" s="277"/>
      <c r="V104" s="27" t="s">
        <v>84</v>
      </c>
      <c r="W104" s="28"/>
      <c r="X104" s="28"/>
      <c r="Y104" s="23"/>
      <c r="Z104" s="63"/>
      <c r="AA104" s="179" t="str">
        <f>IF(AA103="","",VLOOKUP(AA103,'（従来型）シフト記号表'!$C$5:$W$46,21,FALSE))</f>
        <v/>
      </c>
      <c r="AB104" s="180" t="str">
        <f>IF(AB103="","",VLOOKUP(AB103,'（従来型）シフト記号表'!$C$5:$W$46,21,FALSE))</f>
        <v/>
      </c>
      <c r="AC104" s="180" t="str">
        <f>IF(AC103="","",VLOOKUP(AC103,'（従来型）シフト記号表'!$C$5:$W$46,21,FALSE))</f>
        <v/>
      </c>
      <c r="AD104" s="180" t="str">
        <f>IF(AD103="","",VLOOKUP(AD103,'（従来型）シフト記号表'!$C$5:$W$46,21,FALSE))</f>
        <v/>
      </c>
      <c r="AE104" s="180" t="str">
        <f>IF(AE103="","",VLOOKUP(AE103,'（従来型）シフト記号表'!$C$5:$W$46,21,FALSE))</f>
        <v/>
      </c>
      <c r="AF104" s="180" t="str">
        <f>IF(AF103="","",VLOOKUP(AF103,'（従来型）シフト記号表'!$C$5:$W$46,21,FALSE))</f>
        <v/>
      </c>
      <c r="AG104" s="181" t="str">
        <f>IF(AG103="","",VLOOKUP(AG103,'（従来型）シフト記号表'!$C$5:$W$46,21,FALSE))</f>
        <v/>
      </c>
      <c r="AH104" s="179" t="str">
        <f>IF(AH103="","",VLOOKUP(AH103,'（従来型）シフト記号表'!$C$5:$W$46,21,FALSE))</f>
        <v/>
      </c>
      <c r="AI104" s="180" t="str">
        <f>IF(AI103="","",VLOOKUP(AI103,'（従来型）シフト記号表'!$C$5:$W$46,21,FALSE))</f>
        <v/>
      </c>
      <c r="AJ104" s="180" t="str">
        <f>IF(AJ103="","",VLOOKUP(AJ103,'（従来型）シフト記号表'!$C$5:$W$46,21,FALSE))</f>
        <v/>
      </c>
      <c r="AK104" s="180" t="str">
        <f>IF(AK103="","",VLOOKUP(AK103,'（従来型）シフト記号表'!$C$5:$W$46,21,FALSE))</f>
        <v/>
      </c>
      <c r="AL104" s="180" t="str">
        <f>IF(AL103="","",VLOOKUP(AL103,'（従来型）シフト記号表'!$C$5:$W$46,21,FALSE))</f>
        <v/>
      </c>
      <c r="AM104" s="180" t="str">
        <f>IF(AM103="","",VLOOKUP(AM103,'（従来型）シフト記号表'!$C$5:$W$46,21,FALSE))</f>
        <v/>
      </c>
      <c r="AN104" s="181" t="str">
        <f>IF(AN103="","",VLOOKUP(AN103,'（従来型）シフト記号表'!$C$5:$W$46,21,FALSE))</f>
        <v/>
      </c>
      <c r="AO104" s="179" t="str">
        <f>IF(AO103="","",VLOOKUP(AO103,'（従来型）シフト記号表'!$C$5:$W$46,21,FALSE))</f>
        <v/>
      </c>
      <c r="AP104" s="180" t="str">
        <f>IF(AP103="","",VLOOKUP(AP103,'（従来型）シフト記号表'!$C$5:$W$46,21,FALSE))</f>
        <v/>
      </c>
      <c r="AQ104" s="180" t="str">
        <f>IF(AQ103="","",VLOOKUP(AQ103,'（従来型）シフト記号表'!$C$5:$W$46,21,FALSE))</f>
        <v/>
      </c>
      <c r="AR104" s="180" t="str">
        <f>IF(AR103="","",VLOOKUP(AR103,'（従来型）シフト記号表'!$C$5:$W$46,21,FALSE))</f>
        <v/>
      </c>
      <c r="AS104" s="180" t="str">
        <f>IF(AS103="","",VLOOKUP(AS103,'（従来型）シフト記号表'!$C$5:$W$46,21,FALSE))</f>
        <v/>
      </c>
      <c r="AT104" s="180" t="str">
        <f>IF(AT103="","",VLOOKUP(AT103,'（従来型）シフト記号表'!$C$5:$W$46,21,FALSE))</f>
        <v/>
      </c>
      <c r="AU104" s="181" t="str">
        <f>IF(AU103="","",VLOOKUP(AU103,'（従来型）シフト記号表'!$C$5:$W$46,21,FALSE))</f>
        <v/>
      </c>
      <c r="AV104" s="179" t="str">
        <f>IF(AV103="","",VLOOKUP(AV103,'（従来型）シフト記号表'!$C$5:$W$46,21,FALSE))</f>
        <v/>
      </c>
      <c r="AW104" s="180" t="str">
        <f>IF(AW103="","",VLOOKUP(AW103,'（従来型）シフト記号表'!$C$5:$W$46,21,FALSE))</f>
        <v/>
      </c>
      <c r="AX104" s="180" t="str">
        <f>IF(AX103="","",VLOOKUP(AX103,'（従来型）シフト記号表'!$C$5:$W$46,21,FALSE))</f>
        <v/>
      </c>
      <c r="AY104" s="180" t="str">
        <f>IF(AY103="","",VLOOKUP(AY103,'（従来型）シフト記号表'!$C$5:$W$46,21,FALSE))</f>
        <v/>
      </c>
      <c r="AZ104" s="180" t="str">
        <f>IF(AZ103="","",VLOOKUP(AZ103,'（従来型）シフト記号表'!$C$5:$W$46,21,FALSE))</f>
        <v/>
      </c>
      <c r="BA104" s="180" t="str">
        <f>IF(BA103="","",VLOOKUP(BA103,'（従来型）シフト記号表'!$C$5:$W$46,21,FALSE))</f>
        <v/>
      </c>
      <c r="BB104" s="181" t="str">
        <f>IF(BB103="","",VLOOKUP(BB103,'（従来型）シフト記号表'!$C$5:$W$46,21,FALSE))</f>
        <v/>
      </c>
      <c r="BC104" s="179" t="str">
        <f>IF(BC103="","",VLOOKUP(BC103,'（従来型）シフト記号表'!$C$5:$W$46,21,FALSE))</f>
        <v/>
      </c>
      <c r="BD104" s="180" t="str">
        <f>IF(BD103="","",VLOOKUP(BD103,'（従来型）シフト記号表'!$C$5:$W$46,21,FALSE))</f>
        <v/>
      </c>
      <c r="BE104" s="180" t="str">
        <f>IF(BE103="","",VLOOKUP(BE103,'（従来型）シフト記号表'!$C$5:$W$46,21,FALSE))</f>
        <v/>
      </c>
      <c r="BF104" s="252">
        <f>IF($BI$3="計画",SUM(AA104:BB104),IF($BI$3="実績",SUM(AA104:BE104),""))</f>
        <v>0</v>
      </c>
      <c r="BG104" s="253"/>
      <c r="BH104" s="254">
        <f>IF($BI$3="計画",BF104/4,IF($BI$3="実績",(BF104/($BI$7/7)),""))</f>
        <v>0</v>
      </c>
      <c r="BI104" s="255"/>
      <c r="BJ104" s="240"/>
      <c r="BK104" s="241"/>
      <c r="BL104" s="241"/>
      <c r="BM104" s="241"/>
      <c r="BN104" s="242"/>
    </row>
    <row r="105" spans="2:66" ht="20.25" customHeight="1" x14ac:dyDescent="0.4">
      <c r="B105" s="59"/>
      <c r="C105" s="411"/>
      <c r="D105" s="416"/>
      <c r="E105" s="414"/>
      <c r="F105" s="415"/>
      <c r="G105" s="256"/>
      <c r="H105" s="257"/>
      <c r="I105" s="265">
        <f>G104</f>
        <v>0</v>
      </c>
      <c r="J105" s="257"/>
      <c r="K105" s="265">
        <f>M104</f>
        <v>0</v>
      </c>
      <c r="L105" s="257"/>
      <c r="M105" s="258"/>
      <c r="N105" s="259"/>
      <c r="O105" s="260"/>
      <c r="P105" s="261"/>
      <c r="Q105" s="261"/>
      <c r="R105" s="262"/>
      <c r="S105" s="278"/>
      <c r="T105" s="244"/>
      <c r="U105" s="279"/>
      <c r="V105" s="29" t="s">
        <v>129</v>
      </c>
      <c r="W105" s="52"/>
      <c r="X105" s="52"/>
      <c r="Y105" s="53"/>
      <c r="Z105" s="69"/>
      <c r="AA105" s="183" t="str">
        <f>IF(AA103="","",VLOOKUP(AA103,'（従来型）シフト記号表'!$C$5:$Y$46,23,FALSE))</f>
        <v/>
      </c>
      <c r="AB105" s="184" t="str">
        <f>IF(AB103="","",VLOOKUP(AB103,'（従来型）シフト記号表'!$C$5:$Y$46,23,FALSE))</f>
        <v/>
      </c>
      <c r="AC105" s="184" t="str">
        <f>IF(AC103="","",VLOOKUP(AC103,'（従来型）シフト記号表'!$C$5:$Y$46,23,FALSE))</f>
        <v/>
      </c>
      <c r="AD105" s="184" t="str">
        <f>IF(AD103="","",VLOOKUP(AD103,'（従来型）シフト記号表'!$C$5:$Y$46,23,FALSE))</f>
        <v/>
      </c>
      <c r="AE105" s="184" t="str">
        <f>IF(AE103="","",VLOOKUP(AE103,'（従来型）シフト記号表'!$C$5:$Y$46,23,FALSE))</f>
        <v/>
      </c>
      <c r="AF105" s="184" t="str">
        <f>IF(AF103="","",VLOOKUP(AF103,'（従来型）シフト記号表'!$C$5:$Y$46,23,FALSE))</f>
        <v/>
      </c>
      <c r="AG105" s="185" t="str">
        <f>IF(AG103="","",VLOOKUP(AG103,'（従来型）シフト記号表'!$C$5:$Y$46,23,FALSE))</f>
        <v/>
      </c>
      <c r="AH105" s="183" t="str">
        <f>IF(AH103="","",VLOOKUP(AH103,'（従来型）シフト記号表'!$C$5:$Y$46,23,FALSE))</f>
        <v/>
      </c>
      <c r="AI105" s="184" t="str">
        <f>IF(AI103="","",VLOOKUP(AI103,'（従来型）シフト記号表'!$C$5:$Y$46,23,FALSE))</f>
        <v/>
      </c>
      <c r="AJ105" s="184" t="str">
        <f>IF(AJ103="","",VLOOKUP(AJ103,'（従来型）シフト記号表'!$C$5:$Y$46,23,FALSE))</f>
        <v/>
      </c>
      <c r="AK105" s="184" t="str">
        <f>IF(AK103="","",VLOOKUP(AK103,'（従来型）シフト記号表'!$C$5:$Y$46,23,FALSE))</f>
        <v/>
      </c>
      <c r="AL105" s="184" t="str">
        <f>IF(AL103="","",VLOOKUP(AL103,'（従来型）シフト記号表'!$C$5:$Y$46,23,FALSE))</f>
        <v/>
      </c>
      <c r="AM105" s="184" t="str">
        <f>IF(AM103="","",VLOOKUP(AM103,'（従来型）シフト記号表'!$C$5:$Y$46,23,FALSE))</f>
        <v/>
      </c>
      <c r="AN105" s="185" t="str">
        <f>IF(AN103="","",VLOOKUP(AN103,'（従来型）シフト記号表'!$C$5:$Y$46,23,FALSE))</f>
        <v/>
      </c>
      <c r="AO105" s="183" t="str">
        <f>IF(AO103="","",VLOOKUP(AO103,'（従来型）シフト記号表'!$C$5:$Y$46,23,FALSE))</f>
        <v/>
      </c>
      <c r="AP105" s="184" t="str">
        <f>IF(AP103="","",VLOOKUP(AP103,'（従来型）シフト記号表'!$C$5:$Y$46,23,FALSE))</f>
        <v/>
      </c>
      <c r="AQ105" s="184" t="str">
        <f>IF(AQ103="","",VLOOKUP(AQ103,'（従来型）シフト記号表'!$C$5:$Y$46,23,FALSE))</f>
        <v/>
      </c>
      <c r="AR105" s="184" t="str">
        <f>IF(AR103="","",VLOOKUP(AR103,'（従来型）シフト記号表'!$C$5:$Y$46,23,FALSE))</f>
        <v/>
      </c>
      <c r="AS105" s="184" t="str">
        <f>IF(AS103="","",VLOOKUP(AS103,'（従来型）シフト記号表'!$C$5:$Y$46,23,FALSE))</f>
        <v/>
      </c>
      <c r="AT105" s="184" t="str">
        <f>IF(AT103="","",VLOOKUP(AT103,'（従来型）シフト記号表'!$C$5:$Y$46,23,FALSE))</f>
        <v/>
      </c>
      <c r="AU105" s="185" t="str">
        <f>IF(AU103="","",VLOOKUP(AU103,'（従来型）シフト記号表'!$C$5:$Y$46,23,FALSE))</f>
        <v/>
      </c>
      <c r="AV105" s="183" t="str">
        <f>IF(AV103="","",VLOOKUP(AV103,'（従来型）シフト記号表'!$C$5:$Y$46,23,FALSE))</f>
        <v/>
      </c>
      <c r="AW105" s="184" t="str">
        <f>IF(AW103="","",VLOOKUP(AW103,'（従来型）シフト記号表'!$C$5:$Y$46,23,FALSE))</f>
        <v/>
      </c>
      <c r="AX105" s="184" t="str">
        <f>IF(AX103="","",VLOOKUP(AX103,'（従来型）シフト記号表'!$C$5:$Y$46,23,FALSE))</f>
        <v/>
      </c>
      <c r="AY105" s="184" t="str">
        <f>IF(AY103="","",VLOOKUP(AY103,'（従来型）シフト記号表'!$C$5:$Y$46,23,FALSE))</f>
        <v/>
      </c>
      <c r="AZ105" s="184" t="str">
        <f>IF(AZ103="","",VLOOKUP(AZ103,'（従来型）シフト記号表'!$C$5:$Y$46,23,FALSE))</f>
        <v/>
      </c>
      <c r="BA105" s="184" t="str">
        <f>IF(BA103="","",VLOOKUP(BA103,'（従来型）シフト記号表'!$C$5:$Y$46,23,FALSE))</f>
        <v/>
      </c>
      <c r="BB105" s="185" t="str">
        <f>IF(BB103="","",VLOOKUP(BB103,'（従来型）シフト記号表'!$C$5:$Y$46,23,FALSE))</f>
        <v/>
      </c>
      <c r="BC105" s="183" t="str">
        <f>IF(BC103="","",VLOOKUP(BC103,'（従来型）シフト記号表'!$C$5:$Y$46,23,FALSE))</f>
        <v/>
      </c>
      <c r="BD105" s="184" t="str">
        <f>IF(BD103="","",VLOOKUP(BD103,'（従来型）シフト記号表'!$C$5:$Y$46,23,FALSE))</f>
        <v/>
      </c>
      <c r="BE105" s="184" t="str">
        <f>IF(BE103="","",VLOOKUP(BE103,'（従来型）シフト記号表'!$C$5:$Y$46,23,FALSE))</f>
        <v/>
      </c>
      <c r="BF105" s="263">
        <f>IF($BI$3="計画",SUM(AA105:BB105),IF($BI$3="実績",SUM(AA105:BE105),""))</f>
        <v>0</v>
      </c>
      <c r="BG105" s="264"/>
      <c r="BH105" s="284">
        <f>IF($BI$3="計画",BF105/4,IF($BI$3="実績",(BF105/($BI$7/7)),""))</f>
        <v>0</v>
      </c>
      <c r="BI105" s="285"/>
      <c r="BJ105" s="243"/>
      <c r="BK105" s="244"/>
      <c r="BL105" s="244"/>
      <c r="BM105" s="244"/>
      <c r="BN105" s="245"/>
    </row>
    <row r="106" spans="2:66" ht="20.25" customHeight="1" x14ac:dyDescent="0.4">
      <c r="B106" s="60"/>
      <c r="C106" s="410"/>
      <c r="D106" s="413"/>
      <c r="E106" s="414"/>
      <c r="F106" s="415"/>
      <c r="G106" s="246"/>
      <c r="H106" s="247"/>
      <c r="I106" s="205"/>
      <c r="J106" s="206"/>
      <c r="K106" s="205"/>
      <c r="L106" s="206"/>
      <c r="M106" s="272"/>
      <c r="N106" s="273"/>
      <c r="O106" s="250"/>
      <c r="P106" s="251"/>
      <c r="Q106" s="251"/>
      <c r="R106" s="247"/>
      <c r="S106" s="274"/>
      <c r="T106" s="238"/>
      <c r="U106" s="275"/>
      <c r="V106" s="25" t="s">
        <v>18</v>
      </c>
      <c r="W106" s="32"/>
      <c r="X106" s="32"/>
      <c r="Y106" s="20"/>
      <c r="Z106" s="68"/>
      <c r="AA106" s="209"/>
      <c r="AB106" s="213"/>
      <c r="AC106" s="213"/>
      <c r="AD106" s="213"/>
      <c r="AE106" s="213"/>
      <c r="AF106" s="213"/>
      <c r="AG106" s="211"/>
      <c r="AH106" s="209"/>
      <c r="AI106" s="213"/>
      <c r="AJ106" s="213"/>
      <c r="AK106" s="213"/>
      <c r="AL106" s="213"/>
      <c r="AM106" s="213"/>
      <c r="AN106" s="211"/>
      <c r="AO106" s="209"/>
      <c r="AP106" s="213"/>
      <c r="AQ106" s="213"/>
      <c r="AR106" s="213"/>
      <c r="AS106" s="213"/>
      <c r="AT106" s="213"/>
      <c r="AU106" s="211"/>
      <c r="AV106" s="209"/>
      <c r="AW106" s="213"/>
      <c r="AX106" s="213"/>
      <c r="AY106" s="213"/>
      <c r="AZ106" s="213"/>
      <c r="BA106" s="213"/>
      <c r="BB106" s="211"/>
      <c r="BC106" s="209"/>
      <c r="BD106" s="213"/>
      <c r="BE106" s="214"/>
      <c r="BF106" s="280"/>
      <c r="BG106" s="281"/>
      <c r="BH106" s="282"/>
      <c r="BI106" s="283"/>
      <c r="BJ106" s="237"/>
      <c r="BK106" s="238"/>
      <c r="BL106" s="238"/>
      <c r="BM106" s="238"/>
      <c r="BN106" s="239"/>
    </row>
    <row r="107" spans="2:66" ht="20.25" customHeight="1" x14ac:dyDescent="0.4">
      <c r="B107" s="58">
        <f>B104+1</f>
        <v>30</v>
      </c>
      <c r="C107" s="411"/>
      <c r="D107" s="416"/>
      <c r="E107" s="414"/>
      <c r="F107" s="415"/>
      <c r="G107" s="246"/>
      <c r="H107" s="247"/>
      <c r="I107" s="205"/>
      <c r="J107" s="206"/>
      <c r="K107" s="205"/>
      <c r="L107" s="206"/>
      <c r="M107" s="248"/>
      <c r="N107" s="249"/>
      <c r="O107" s="250"/>
      <c r="P107" s="251"/>
      <c r="Q107" s="251"/>
      <c r="R107" s="247"/>
      <c r="S107" s="276"/>
      <c r="T107" s="241"/>
      <c r="U107" s="277"/>
      <c r="V107" s="27" t="s">
        <v>84</v>
      </c>
      <c r="W107" s="28"/>
      <c r="X107" s="28"/>
      <c r="Y107" s="23"/>
      <c r="Z107" s="63"/>
      <c r="AA107" s="179" t="str">
        <f>IF(AA106="","",VLOOKUP(AA106,'（従来型）シフト記号表'!$C$5:$W$46,21,FALSE))</f>
        <v/>
      </c>
      <c r="AB107" s="180" t="str">
        <f>IF(AB106="","",VLOOKUP(AB106,'（従来型）シフト記号表'!$C$5:$W$46,21,FALSE))</f>
        <v/>
      </c>
      <c r="AC107" s="180" t="str">
        <f>IF(AC106="","",VLOOKUP(AC106,'（従来型）シフト記号表'!$C$5:$W$46,21,FALSE))</f>
        <v/>
      </c>
      <c r="AD107" s="180" t="str">
        <f>IF(AD106="","",VLOOKUP(AD106,'（従来型）シフト記号表'!$C$5:$W$46,21,FALSE))</f>
        <v/>
      </c>
      <c r="AE107" s="180" t="str">
        <f>IF(AE106="","",VLOOKUP(AE106,'（従来型）シフト記号表'!$C$5:$W$46,21,FALSE))</f>
        <v/>
      </c>
      <c r="AF107" s="180" t="str">
        <f>IF(AF106="","",VLOOKUP(AF106,'（従来型）シフト記号表'!$C$5:$W$46,21,FALSE))</f>
        <v/>
      </c>
      <c r="AG107" s="181" t="str">
        <f>IF(AG106="","",VLOOKUP(AG106,'（従来型）シフト記号表'!$C$5:$W$46,21,FALSE))</f>
        <v/>
      </c>
      <c r="AH107" s="179" t="str">
        <f>IF(AH106="","",VLOOKUP(AH106,'（従来型）シフト記号表'!$C$5:$W$46,21,FALSE))</f>
        <v/>
      </c>
      <c r="AI107" s="180" t="str">
        <f>IF(AI106="","",VLOOKUP(AI106,'（従来型）シフト記号表'!$C$5:$W$46,21,FALSE))</f>
        <v/>
      </c>
      <c r="AJ107" s="180" t="str">
        <f>IF(AJ106="","",VLOOKUP(AJ106,'（従来型）シフト記号表'!$C$5:$W$46,21,FALSE))</f>
        <v/>
      </c>
      <c r="AK107" s="180" t="str">
        <f>IF(AK106="","",VLOOKUP(AK106,'（従来型）シフト記号表'!$C$5:$W$46,21,FALSE))</f>
        <v/>
      </c>
      <c r="AL107" s="180" t="str">
        <f>IF(AL106="","",VLOOKUP(AL106,'（従来型）シフト記号表'!$C$5:$W$46,21,FALSE))</f>
        <v/>
      </c>
      <c r="AM107" s="180" t="str">
        <f>IF(AM106="","",VLOOKUP(AM106,'（従来型）シフト記号表'!$C$5:$W$46,21,FALSE))</f>
        <v/>
      </c>
      <c r="AN107" s="181" t="str">
        <f>IF(AN106="","",VLOOKUP(AN106,'（従来型）シフト記号表'!$C$5:$W$46,21,FALSE))</f>
        <v/>
      </c>
      <c r="AO107" s="179" t="str">
        <f>IF(AO106="","",VLOOKUP(AO106,'（従来型）シフト記号表'!$C$5:$W$46,21,FALSE))</f>
        <v/>
      </c>
      <c r="AP107" s="180" t="str">
        <f>IF(AP106="","",VLOOKUP(AP106,'（従来型）シフト記号表'!$C$5:$W$46,21,FALSE))</f>
        <v/>
      </c>
      <c r="AQ107" s="180" t="str">
        <f>IF(AQ106="","",VLOOKUP(AQ106,'（従来型）シフト記号表'!$C$5:$W$46,21,FALSE))</f>
        <v/>
      </c>
      <c r="AR107" s="180" t="str">
        <f>IF(AR106="","",VLOOKUP(AR106,'（従来型）シフト記号表'!$C$5:$W$46,21,FALSE))</f>
        <v/>
      </c>
      <c r="AS107" s="180" t="str">
        <f>IF(AS106="","",VLOOKUP(AS106,'（従来型）シフト記号表'!$C$5:$W$46,21,FALSE))</f>
        <v/>
      </c>
      <c r="AT107" s="180" t="str">
        <f>IF(AT106="","",VLOOKUP(AT106,'（従来型）シフト記号表'!$C$5:$W$46,21,FALSE))</f>
        <v/>
      </c>
      <c r="AU107" s="181" t="str">
        <f>IF(AU106="","",VLOOKUP(AU106,'（従来型）シフト記号表'!$C$5:$W$46,21,FALSE))</f>
        <v/>
      </c>
      <c r="AV107" s="179" t="str">
        <f>IF(AV106="","",VLOOKUP(AV106,'（従来型）シフト記号表'!$C$5:$W$46,21,FALSE))</f>
        <v/>
      </c>
      <c r="AW107" s="180" t="str">
        <f>IF(AW106="","",VLOOKUP(AW106,'（従来型）シフト記号表'!$C$5:$W$46,21,FALSE))</f>
        <v/>
      </c>
      <c r="AX107" s="180" t="str">
        <f>IF(AX106="","",VLOOKUP(AX106,'（従来型）シフト記号表'!$C$5:$W$46,21,FALSE))</f>
        <v/>
      </c>
      <c r="AY107" s="180" t="str">
        <f>IF(AY106="","",VLOOKUP(AY106,'（従来型）シフト記号表'!$C$5:$W$46,21,FALSE))</f>
        <v/>
      </c>
      <c r="AZ107" s="180" t="str">
        <f>IF(AZ106="","",VLOOKUP(AZ106,'（従来型）シフト記号表'!$C$5:$W$46,21,FALSE))</f>
        <v/>
      </c>
      <c r="BA107" s="180" t="str">
        <f>IF(BA106="","",VLOOKUP(BA106,'（従来型）シフト記号表'!$C$5:$W$46,21,FALSE))</f>
        <v/>
      </c>
      <c r="BB107" s="181" t="str">
        <f>IF(BB106="","",VLOOKUP(BB106,'（従来型）シフト記号表'!$C$5:$W$46,21,FALSE))</f>
        <v/>
      </c>
      <c r="BC107" s="179" t="str">
        <f>IF(BC106="","",VLOOKUP(BC106,'（従来型）シフト記号表'!$C$5:$W$46,21,FALSE))</f>
        <v/>
      </c>
      <c r="BD107" s="180" t="str">
        <f>IF(BD106="","",VLOOKUP(BD106,'（従来型）シフト記号表'!$C$5:$W$46,21,FALSE))</f>
        <v/>
      </c>
      <c r="BE107" s="180" t="str">
        <f>IF(BE106="","",VLOOKUP(BE106,'（従来型）シフト記号表'!$C$5:$W$46,21,FALSE))</f>
        <v/>
      </c>
      <c r="BF107" s="252">
        <f>IF($BI$3="計画",SUM(AA107:BB107),IF($BI$3="実績",SUM(AA107:BE107),""))</f>
        <v>0</v>
      </c>
      <c r="BG107" s="253"/>
      <c r="BH107" s="254">
        <f>IF($BI$3="計画",BF107/4,IF($BI$3="実績",(BF107/($BI$7/7)),""))</f>
        <v>0</v>
      </c>
      <c r="BI107" s="255"/>
      <c r="BJ107" s="240"/>
      <c r="BK107" s="241"/>
      <c r="BL107" s="241"/>
      <c r="BM107" s="241"/>
      <c r="BN107" s="242"/>
    </row>
    <row r="108" spans="2:66" ht="20.25" customHeight="1" x14ac:dyDescent="0.4">
      <c r="B108" s="59"/>
      <c r="C108" s="411"/>
      <c r="D108" s="416"/>
      <c r="E108" s="414"/>
      <c r="F108" s="415"/>
      <c r="G108" s="256"/>
      <c r="H108" s="257"/>
      <c r="I108" s="265">
        <f>G107</f>
        <v>0</v>
      </c>
      <c r="J108" s="257"/>
      <c r="K108" s="265">
        <f>M107</f>
        <v>0</v>
      </c>
      <c r="L108" s="257"/>
      <c r="M108" s="258"/>
      <c r="N108" s="259"/>
      <c r="O108" s="260"/>
      <c r="P108" s="261"/>
      <c r="Q108" s="261"/>
      <c r="R108" s="262"/>
      <c r="S108" s="278"/>
      <c r="T108" s="244"/>
      <c r="U108" s="279"/>
      <c r="V108" s="29" t="s">
        <v>129</v>
      </c>
      <c r="W108" s="52"/>
      <c r="X108" s="52"/>
      <c r="Y108" s="53"/>
      <c r="Z108" s="69"/>
      <c r="AA108" s="183" t="str">
        <f>IF(AA106="","",VLOOKUP(AA106,'（従来型）シフト記号表'!$C$5:$Y$46,23,FALSE))</f>
        <v/>
      </c>
      <c r="AB108" s="184" t="str">
        <f>IF(AB106="","",VLOOKUP(AB106,'（従来型）シフト記号表'!$C$5:$Y$46,23,FALSE))</f>
        <v/>
      </c>
      <c r="AC108" s="184" t="str">
        <f>IF(AC106="","",VLOOKUP(AC106,'（従来型）シフト記号表'!$C$5:$Y$46,23,FALSE))</f>
        <v/>
      </c>
      <c r="AD108" s="184" t="str">
        <f>IF(AD106="","",VLOOKUP(AD106,'（従来型）シフト記号表'!$C$5:$Y$46,23,FALSE))</f>
        <v/>
      </c>
      <c r="AE108" s="184" t="str">
        <f>IF(AE106="","",VLOOKUP(AE106,'（従来型）シフト記号表'!$C$5:$Y$46,23,FALSE))</f>
        <v/>
      </c>
      <c r="AF108" s="184" t="str">
        <f>IF(AF106="","",VLOOKUP(AF106,'（従来型）シフト記号表'!$C$5:$Y$46,23,FALSE))</f>
        <v/>
      </c>
      <c r="AG108" s="185" t="str">
        <f>IF(AG106="","",VLOOKUP(AG106,'（従来型）シフト記号表'!$C$5:$Y$46,23,FALSE))</f>
        <v/>
      </c>
      <c r="AH108" s="183" t="str">
        <f>IF(AH106="","",VLOOKUP(AH106,'（従来型）シフト記号表'!$C$5:$Y$46,23,FALSE))</f>
        <v/>
      </c>
      <c r="AI108" s="184" t="str">
        <f>IF(AI106="","",VLOOKUP(AI106,'（従来型）シフト記号表'!$C$5:$Y$46,23,FALSE))</f>
        <v/>
      </c>
      <c r="AJ108" s="184" t="str">
        <f>IF(AJ106="","",VLOOKUP(AJ106,'（従来型）シフト記号表'!$C$5:$Y$46,23,FALSE))</f>
        <v/>
      </c>
      <c r="AK108" s="184" t="str">
        <f>IF(AK106="","",VLOOKUP(AK106,'（従来型）シフト記号表'!$C$5:$Y$46,23,FALSE))</f>
        <v/>
      </c>
      <c r="AL108" s="184" t="str">
        <f>IF(AL106="","",VLOOKUP(AL106,'（従来型）シフト記号表'!$C$5:$Y$46,23,FALSE))</f>
        <v/>
      </c>
      <c r="AM108" s="184" t="str">
        <f>IF(AM106="","",VLOOKUP(AM106,'（従来型）シフト記号表'!$C$5:$Y$46,23,FALSE))</f>
        <v/>
      </c>
      <c r="AN108" s="185" t="str">
        <f>IF(AN106="","",VLOOKUP(AN106,'（従来型）シフト記号表'!$C$5:$Y$46,23,FALSE))</f>
        <v/>
      </c>
      <c r="AO108" s="183" t="str">
        <f>IF(AO106="","",VLOOKUP(AO106,'（従来型）シフト記号表'!$C$5:$Y$46,23,FALSE))</f>
        <v/>
      </c>
      <c r="AP108" s="184" t="str">
        <f>IF(AP106="","",VLOOKUP(AP106,'（従来型）シフト記号表'!$C$5:$Y$46,23,FALSE))</f>
        <v/>
      </c>
      <c r="AQ108" s="184" t="str">
        <f>IF(AQ106="","",VLOOKUP(AQ106,'（従来型）シフト記号表'!$C$5:$Y$46,23,FALSE))</f>
        <v/>
      </c>
      <c r="AR108" s="184" t="str">
        <f>IF(AR106="","",VLOOKUP(AR106,'（従来型）シフト記号表'!$C$5:$Y$46,23,FALSE))</f>
        <v/>
      </c>
      <c r="AS108" s="184" t="str">
        <f>IF(AS106="","",VLOOKUP(AS106,'（従来型）シフト記号表'!$C$5:$Y$46,23,FALSE))</f>
        <v/>
      </c>
      <c r="AT108" s="184" t="str">
        <f>IF(AT106="","",VLOOKUP(AT106,'（従来型）シフト記号表'!$C$5:$Y$46,23,FALSE))</f>
        <v/>
      </c>
      <c r="AU108" s="185" t="str">
        <f>IF(AU106="","",VLOOKUP(AU106,'（従来型）シフト記号表'!$C$5:$Y$46,23,FALSE))</f>
        <v/>
      </c>
      <c r="AV108" s="183" t="str">
        <f>IF(AV106="","",VLOOKUP(AV106,'（従来型）シフト記号表'!$C$5:$Y$46,23,FALSE))</f>
        <v/>
      </c>
      <c r="AW108" s="184" t="str">
        <f>IF(AW106="","",VLOOKUP(AW106,'（従来型）シフト記号表'!$C$5:$Y$46,23,FALSE))</f>
        <v/>
      </c>
      <c r="AX108" s="184" t="str">
        <f>IF(AX106="","",VLOOKUP(AX106,'（従来型）シフト記号表'!$C$5:$Y$46,23,FALSE))</f>
        <v/>
      </c>
      <c r="AY108" s="184" t="str">
        <f>IF(AY106="","",VLOOKUP(AY106,'（従来型）シフト記号表'!$C$5:$Y$46,23,FALSE))</f>
        <v/>
      </c>
      <c r="AZ108" s="184" t="str">
        <f>IF(AZ106="","",VLOOKUP(AZ106,'（従来型）シフト記号表'!$C$5:$Y$46,23,FALSE))</f>
        <v/>
      </c>
      <c r="BA108" s="184" t="str">
        <f>IF(BA106="","",VLOOKUP(BA106,'（従来型）シフト記号表'!$C$5:$Y$46,23,FALSE))</f>
        <v/>
      </c>
      <c r="BB108" s="185" t="str">
        <f>IF(BB106="","",VLOOKUP(BB106,'（従来型）シフト記号表'!$C$5:$Y$46,23,FALSE))</f>
        <v/>
      </c>
      <c r="BC108" s="183" t="str">
        <f>IF(BC106="","",VLOOKUP(BC106,'（従来型）シフト記号表'!$C$5:$Y$46,23,FALSE))</f>
        <v/>
      </c>
      <c r="BD108" s="184" t="str">
        <f>IF(BD106="","",VLOOKUP(BD106,'（従来型）シフト記号表'!$C$5:$Y$46,23,FALSE))</f>
        <v/>
      </c>
      <c r="BE108" s="184" t="str">
        <f>IF(BE106="","",VLOOKUP(BE106,'（従来型）シフト記号表'!$C$5:$Y$46,23,FALSE))</f>
        <v/>
      </c>
      <c r="BF108" s="263">
        <f>IF($BI$3="計画",SUM(AA108:BB108),IF($BI$3="実績",SUM(AA108:BE108),""))</f>
        <v>0</v>
      </c>
      <c r="BG108" s="264"/>
      <c r="BH108" s="284">
        <f>IF($BI$3="計画",BF108/4,IF($BI$3="実績",(BF108/($BI$7/7)),""))</f>
        <v>0</v>
      </c>
      <c r="BI108" s="285"/>
      <c r="BJ108" s="243"/>
      <c r="BK108" s="244"/>
      <c r="BL108" s="244"/>
      <c r="BM108" s="244"/>
      <c r="BN108" s="245"/>
    </row>
    <row r="109" spans="2:66" ht="20.25" customHeight="1" x14ac:dyDescent="0.4">
      <c r="B109" s="60"/>
      <c r="C109" s="410"/>
      <c r="D109" s="413"/>
      <c r="E109" s="414"/>
      <c r="F109" s="415"/>
      <c r="G109" s="246"/>
      <c r="H109" s="247"/>
      <c r="I109" s="205"/>
      <c r="J109" s="206"/>
      <c r="K109" s="205"/>
      <c r="L109" s="206"/>
      <c r="M109" s="272"/>
      <c r="N109" s="273"/>
      <c r="O109" s="250"/>
      <c r="P109" s="251"/>
      <c r="Q109" s="251"/>
      <c r="R109" s="247"/>
      <c r="S109" s="274"/>
      <c r="T109" s="238"/>
      <c r="U109" s="275"/>
      <c r="V109" s="25" t="s">
        <v>18</v>
      </c>
      <c r="W109" s="32"/>
      <c r="X109" s="32"/>
      <c r="Y109" s="20"/>
      <c r="Z109" s="68"/>
      <c r="AA109" s="209"/>
      <c r="AB109" s="213"/>
      <c r="AC109" s="213"/>
      <c r="AD109" s="213"/>
      <c r="AE109" s="213"/>
      <c r="AF109" s="213"/>
      <c r="AG109" s="211"/>
      <c r="AH109" s="209"/>
      <c r="AI109" s="213"/>
      <c r="AJ109" s="213"/>
      <c r="AK109" s="213"/>
      <c r="AL109" s="213"/>
      <c r="AM109" s="213"/>
      <c r="AN109" s="211"/>
      <c r="AO109" s="209"/>
      <c r="AP109" s="213"/>
      <c r="AQ109" s="213"/>
      <c r="AR109" s="213"/>
      <c r="AS109" s="213"/>
      <c r="AT109" s="213"/>
      <c r="AU109" s="211"/>
      <c r="AV109" s="209"/>
      <c r="AW109" s="213"/>
      <c r="AX109" s="213"/>
      <c r="AY109" s="213"/>
      <c r="AZ109" s="213"/>
      <c r="BA109" s="213"/>
      <c r="BB109" s="211"/>
      <c r="BC109" s="209"/>
      <c r="BD109" s="213"/>
      <c r="BE109" s="214"/>
      <c r="BF109" s="280"/>
      <c r="BG109" s="281"/>
      <c r="BH109" s="282"/>
      <c r="BI109" s="283"/>
      <c r="BJ109" s="237"/>
      <c r="BK109" s="238"/>
      <c r="BL109" s="238"/>
      <c r="BM109" s="238"/>
      <c r="BN109" s="239"/>
    </row>
    <row r="110" spans="2:66" ht="20.25" customHeight="1" x14ac:dyDescent="0.4">
      <c r="B110" s="58">
        <f>B107+1</f>
        <v>31</v>
      </c>
      <c r="C110" s="411"/>
      <c r="D110" s="416"/>
      <c r="E110" s="414"/>
      <c r="F110" s="415"/>
      <c r="G110" s="246"/>
      <c r="H110" s="247"/>
      <c r="I110" s="205"/>
      <c r="J110" s="206"/>
      <c r="K110" s="205"/>
      <c r="L110" s="206"/>
      <c r="M110" s="248"/>
      <c r="N110" s="249"/>
      <c r="O110" s="250"/>
      <c r="P110" s="251"/>
      <c r="Q110" s="251"/>
      <c r="R110" s="247"/>
      <c r="S110" s="276"/>
      <c r="T110" s="241"/>
      <c r="U110" s="277"/>
      <c r="V110" s="27" t="s">
        <v>84</v>
      </c>
      <c r="W110" s="28"/>
      <c r="X110" s="28"/>
      <c r="Y110" s="23"/>
      <c r="Z110" s="63"/>
      <c r="AA110" s="179" t="str">
        <f>IF(AA109="","",VLOOKUP(AA109,'（従来型）シフト記号表'!$C$5:$W$46,21,FALSE))</f>
        <v/>
      </c>
      <c r="AB110" s="180" t="str">
        <f>IF(AB109="","",VLOOKUP(AB109,'（従来型）シフト記号表'!$C$5:$W$46,21,FALSE))</f>
        <v/>
      </c>
      <c r="AC110" s="180" t="str">
        <f>IF(AC109="","",VLOOKUP(AC109,'（従来型）シフト記号表'!$C$5:$W$46,21,FALSE))</f>
        <v/>
      </c>
      <c r="AD110" s="180" t="str">
        <f>IF(AD109="","",VLOOKUP(AD109,'（従来型）シフト記号表'!$C$5:$W$46,21,FALSE))</f>
        <v/>
      </c>
      <c r="AE110" s="180" t="str">
        <f>IF(AE109="","",VLOOKUP(AE109,'（従来型）シフト記号表'!$C$5:$W$46,21,FALSE))</f>
        <v/>
      </c>
      <c r="AF110" s="180" t="str">
        <f>IF(AF109="","",VLOOKUP(AF109,'（従来型）シフト記号表'!$C$5:$W$46,21,FALSE))</f>
        <v/>
      </c>
      <c r="AG110" s="181" t="str">
        <f>IF(AG109="","",VLOOKUP(AG109,'（従来型）シフト記号表'!$C$5:$W$46,21,FALSE))</f>
        <v/>
      </c>
      <c r="AH110" s="179" t="str">
        <f>IF(AH109="","",VLOOKUP(AH109,'（従来型）シフト記号表'!$C$5:$W$46,21,FALSE))</f>
        <v/>
      </c>
      <c r="AI110" s="180" t="str">
        <f>IF(AI109="","",VLOOKUP(AI109,'（従来型）シフト記号表'!$C$5:$W$46,21,FALSE))</f>
        <v/>
      </c>
      <c r="AJ110" s="180" t="str">
        <f>IF(AJ109="","",VLOOKUP(AJ109,'（従来型）シフト記号表'!$C$5:$W$46,21,FALSE))</f>
        <v/>
      </c>
      <c r="AK110" s="180" t="str">
        <f>IF(AK109="","",VLOOKUP(AK109,'（従来型）シフト記号表'!$C$5:$W$46,21,FALSE))</f>
        <v/>
      </c>
      <c r="AL110" s="180" t="str">
        <f>IF(AL109="","",VLOOKUP(AL109,'（従来型）シフト記号表'!$C$5:$W$46,21,FALSE))</f>
        <v/>
      </c>
      <c r="AM110" s="180" t="str">
        <f>IF(AM109="","",VLOOKUP(AM109,'（従来型）シフト記号表'!$C$5:$W$46,21,FALSE))</f>
        <v/>
      </c>
      <c r="AN110" s="181" t="str">
        <f>IF(AN109="","",VLOOKUP(AN109,'（従来型）シフト記号表'!$C$5:$W$46,21,FALSE))</f>
        <v/>
      </c>
      <c r="AO110" s="179" t="str">
        <f>IF(AO109="","",VLOOKUP(AO109,'（従来型）シフト記号表'!$C$5:$W$46,21,FALSE))</f>
        <v/>
      </c>
      <c r="AP110" s="180" t="str">
        <f>IF(AP109="","",VLOOKUP(AP109,'（従来型）シフト記号表'!$C$5:$W$46,21,FALSE))</f>
        <v/>
      </c>
      <c r="AQ110" s="180" t="str">
        <f>IF(AQ109="","",VLOOKUP(AQ109,'（従来型）シフト記号表'!$C$5:$W$46,21,FALSE))</f>
        <v/>
      </c>
      <c r="AR110" s="180" t="str">
        <f>IF(AR109="","",VLOOKUP(AR109,'（従来型）シフト記号表'!$C$5:$W$46,21,FALSE))</f>
        <v/>
      </c>
      <c r="AS110" s="180" t="str">
        <f>IF(AS109="","",VLOOKUP(AS109,'（従来型）シフト記号表'!$C$5:$W$46,21,FALSE))</f>
        <v/>
      </c>
      <c r="AT110" s="180" t="str">
        <f>IF(AT109="","",VLOOKUP(AT109,'（従来型）シフト記号表'!$C$5:$W$46,21,FALSE))</f>
        <v/>
      </c>
      <c r="AU110" s="181" t="str">
        <f>IF(AU109="","",VLOOKUP(AU109,'（従来型）シフト記号表'!$C$5:$W$46,21,FALSE))</f>
        <v/>
      </c>
      <c r="AV110" s="179" t="str">
        <f>IF(AV109="","",VLOOKUP(AV109,'（従来型）シフト記号表'!$C$5:$W$46,21,FALSE))</f>
        <v/>
      </c>
      <c r="AW110" s="180" t="str">
        <f>IF(AW109="","",VLOOKUP(AW109,'（従来型）シフト記号表'!$C$5:$W$46,21,FALSE))</f>
        <v/>
      </c>
      <c r="AX110" s="180" t="str">
        <f>IF(AX109="","",VLOOKUP(AX109,'（従来型）シフト記号表'!$C$5:$W$46,21,FALSE))</f>
        <v/>
      </c>
      <c r="AY110" s="180" t="str">
        <f>IF(AY109="","",VLOOKUP(AY109,'（従来型）シフト記号表'!$C$5:$W$46,21,FALSE))</f>
        <v/>
      </c>
      <c r="AZ110" s="180" t="str">
        <f>IF(AZ109="","",VLOOKUP(AZ109,'（従来型）シフト記号表'!$C$5:$W$46,21,FALSE))</f>
        <v/>
      </c>
      <c r="BA110" s="180" t="str">
        <f>IF(BA109="","",VLOOKUP(BA109,'（従来型）シフト記号表'!$C$5:$W$46,21,FALSE))</f>
        <v/>
      </c>
      <c r="BB110" s="181" t="str">
        <f>IF(BB109="","",VLOOKUP(BB109,'（従来型）シフト記号表'!$C$5:$W$46,21,FALSE))</f>
        <v/>
      </c>
      <c r="BC110" s="179" t="str">
        <f>IF(BC109="","",VLOOKUP(BC109,'（従来型）シフト記号表'!$C$5:$W$46,21,FALSE))</f>
        <v/>
      </c>
      <c r="BD110" s="180" t="str">
        <f>IF(BD109="","",VLOOKUP(BD109,'（従来型）シフト記号表'!$C$5:$W$46,21,FALSE))</f>
        <v/>
      </c>
      <c r="BE110" s="180" t="str">
        <f>IF(BE109="","",VLOOKUP(BE109,'（従来型）シフト記号表'!$C$5:$W$46,21,FALSE))</f>
        <v/>
      </c>
      <c r="BF110" s="252">
        <f>IF($BI$3="計画",SUM(AA110:BB110),IF($BI$3="実績",SUM(AA110:BE110),""))</f>
        <v>0</v>
      </c>
      <c r="BG110" s="253"/>
      <c r="BH110" s="254">
        <f>IF($BI$3="計画",BF110/4,IF($BI$3="実績",(BF110/($BI$7/7)),""))</f>
        <v>0</v>
      </c>
      <c r="BI110" s="255"/>
      <c r="BJ110" s="240"/>
      <c r="BK110" s="241"/>
      <c r="BL110" s="241"/>
      <c r="BM110" s="241"/>
      <c r="BN110" s="242"/>
    </row>
    <row r="111" spans="2:66" ht="20.25" customHeight="1" x14ac:dyDescent="0.4">
      <c r="B111" s="59"/>
      <c r="C111" s="411"/>
      <c r="D111" s="416"/>
      <c r="E111" s="414"/>
      <c r="F111" s="415"/>
      <c r="G111" s="256"/>
      <c r="H111" s="257"/>
      <c r="I111" s="265">
        <f>G110</f>
        <v>0</v>
      </c>
      <c r="J111" s="257"/>
      <c r="K111" s="265">
        <f>M110</f>
        <v>0</v>
      </c>
      <c r="L111" s="257"/>
      <c r="M111" s="258"/>
      <c r="N111" s="259"/>
      <c r="O111" s="260"/>
      <c r="P111" s="261"/>
      <c r="Q111" s="261"/>
      <c r="R111" s="262"/>
      <c r="S111" s="278"/>
      <c r="T111" s="244"/>
      <c r="U111" s="279"/>
      <c r="V111" s="29" t="s">
        <v>129</v>
      </c>
      <c r="W111" s="52"/>
      <c r="X111" s="52"/>
      <c r="Y111" s="53"/>
      <c r="Z111" s="69"/>
      <c r="AA111" s="183" t="str">
        <f>IF(AA109="","",VLOOKUP(AA109,'（従来型）シフト記号表'!$C$5:$Y$46,23,FALSE))</f>
        <v/>
      </c>
      <c r="AB111" s="184" t="str">
        <f>IF(AB109="","",VLOOKUP(AB109,'（従来型）シフト記号表'!$C$5:$Y$46,23,FALSE))</f>
        <v/>
      </c>
      <c r="AC111" s="184" t="str">
        <f>IF(AC109="","",VLOOKUP(AC109,'（従来型）シフト記号表'!$C$5:$Y$46,23,FALSE))</f>
        <v/>
      </c>
      <c r="AD111" s="184" t="str">
        <f>IF(AD109="","",VLOOKUP(AD109,'（従来型）シフト記号表'!$C$5:$Y$46,23,FALSE))</f>
        <v/>
      </c>
      <c r="AE111" s="184" t="str">
        <f>IF(AE109="","",VLOOKUP(AE109,'（従来型）シフト記号表'!$C$5:$Y$46,23,FALSE))</f>
        <v/>
      </c>
      <c r="AF111" s="184" t="str">
        <f>IF(AF109="","",VLOOKUP(AF109,'（従来型）シフト記号表'!$C$5:$Y$46,23,FALSE))</f>
        <v/>
      </c>
      <c r="AG111" s="185" t="str">
        <f>IF(AG109="","",VLOOKUP(AG109,'（従来型）シフト記号表'!$C$5:$Y$46,23,FALSE))</f>
        <v/>
      </c>
      <c r="AH111" s="183" t="str">
        <f>IF(AH109="","",VLOOKUP(AH109,'（従来型）シフト記号表'!$C$5:$Y$46,23,FALSE))</f>
        <v/>
      </c>
      <c r="AI111" s="184" t="str">
        <f>IF(AI109="","",VLOOKUP(AI109,'（従来型）シフト記号表'!$C$5:$Y$46,23,FALSE))</f>
        <v/>
      </c>
      <c r="AJ111" s="184" t="str">
        <f>IF(AJ109="","",VLOOKUP(AJ109,'（従来型）シフト記号表'!$C$5:$Y$46,23,FALSE))</f>
        <v/>
      </c>
      <c r="AK111" s="184" t="str">
        <f>IF(AK109="","",VLOOKUP(AK109,'（従来型）シフト記号表'!$C$5:$Y$46,23,FALSE))</f>
        <v/>
      </c>
      <c r="AL111" s="184" t="str">
        <f>IF(AL109="","",VLOOKUP(AL109,'（従来型）シフト記号表'!$C$5:$Y$46,23,FALSE))</f>
        <v/>
      </c>
      <c r="AM111" s="184" t="str">
        <f>IF(AM109="","",VLOOKUP(AM109,'（従来型）シフト記号表'!$C$5:$Y$46,23,FALSE))</f>
        <v/>
      </c>
      <c r="AN111" s="185" t="str">
        <f>IF(AN109="","",VLOOKUP(AN109,'（従来型）シフト記号表'!$C$5:$Y$46,23,FALSE))</f>
        <v/>
      </c>
      <c r="AO111" s="183" t="str">
        <f>IF(AO109="","",VLOOKUP(AO109,'（従来型）シフト記号表'!$C$5:$Y$46,23,FALSE))</f>
        <v/>
      </c>
      <c r="AP111" s="184" t="str">
        <f>IF(AP109="","",VLOOKUP(AP109,'（従来型）シフト記号表'!$C$5:$Y$46,23,FALSE))</f>
        <v/>
      </c>
      <c r="AQ111" s="184" t="str">
        <f>IF(AQ109="","",VLOOKUP(AQ109,'（従来型）シフト記号表'!$C$5:$Y$46,23,FALSE))</f>
        <v/>
      </c>
      <c r="AR111" s="184" t="str">
        <f>IF(AR109="","",VLOOKUP(AR109,'（従来型）シフト記号表'!$C$5:$Y$46,23,FALSE))</f>
        <v/>
      </c>
      <c r="AS111" s="184" t="str">
        <f>IF(AS109="","",VLOOKUP(AS109,'（従来型）シフト記号表'!$C$5:$Y$46,23,FALSE))</f>
        <v/>
      </c>
      <c r="AT111" s="184" t="str">
        <f>IF(AT109="","",VLOOKUP(AT109,'（従来型）シフト記号表'!$C$5:$Y$46,23,FALSE))</f>
        <v/>
      </c>
      <c r="AU111" s="185" t="str">
        <f>IF(AU109="","",VLOOKUP(AU109,'（従来型）シフト記号表'!$C$5:$Y$46,23,FALSE))</f>
        <v/>
      </c>
      <c r="AV111" s="183" t="str">
        <f>IF(AV109="","",VLOOKUP(AV109,'（従来型）シフト記号表'!$C$5:$Y$46,23,FALSE))</f>
        <v/>
      </c>
      <c r="AW111" s="184" t="str">
        <f>IF(AW109="","",VLOOKUP(AW109,'（従来型）シフト記号表'!$C$5:$Y$46,23,FALSE))</f>
        <v/>
      </c>
      <c r="AX111" s="184" t="str">
        <f>IF(AX109="","",VLOOKUP(AX109,'（従来型）シフト記号表'!$C$5:$Y$46,23,FALSE))</f>
        <v/>
      </c>
      <c r="AY111" s="184" t="str">
        <f>IF(AY109="","",VLOOKUP(AY109,'（従来型）シフト記号表'!$C$5:$Y$46,23,FALSE))</f>
        <v/>
      </c>
      <c r="AZ111" s="184" t="str">
        <f>IF(AZ109="","",VLOOKUP(AZ109,'（従来型）シフト記号表'!$C$5:$Y$46,23,FALSE))</f>
        <v/>
      </c>
      <c r="BA111" s="184" t="str">
        <f>IF(BA109="","",VLOOKUP(BA109,'（従来型）シフト記号表'!$C$5:$Y$46,23,FALSE))</f>
        <v/>
      </c>
      <c r="BB111" s="185" t="str">
        <f>IF(BB109="","",VLOOKUP(BB109,'（従来型）シフト記号表'!$C$5:$Y$46,23,FALSE))</f>
        <v/>
      </c>
      <c r="BC111" s="183" t="str">
        <f>IF(BC109="","",VLOOKUP(BC109,'（従来型）シフト記号表'!$C$5:$Y$46,23,FALSE))</f>
        <v/>
      </c>
      <c r="BD111" s="184" t="str">
        <f>IF(BD109="","",VLOOKUP(BD109,'（従来型）シフト記号表'!$C$5:$Y$46,23,FALSE))</f>
        <v/>
      </c>
      <c r="BE111" s="184" t="str">
        <f>IF(BE109="","",VLOOKUP(BE109,'（従来型）シフト記号表'!$C$5:$Y$46,23,FALSE))</f>
        <v/>
      </c>
      <c r="BF111" s="263">
        <f>IF($BI$3="計画",SUM(AA111:BB111),IF($BI$3="実績",SUM(AA111:BE111),""))</f>
        <v>0</v>
      </c>
      <c r="BG111" s="264"/>
      <c r="BH111" s="284">
        <f>IF($BI$3="計画",BF111/4,IF($BI$3="実績",(BF111/($BI$7/7)),""))</f>
        <v>0</v>
      </c>
      <c r="BI111" s="285"/>
      <c r="BJ111" s="243"/>
      <c r="BK111" s="244"/>
      <c r="BL111" s="244"/>
      <c r="BM111" s="244"/>
      <c r="BN111" s="245"/>
    </row>
    <row r="112" spans="2:66" ht="20.25" customHeight="1" x14ac:dyDescent="0.4">
      <c r="B112" s="60"/>
      <c r="C112" s="410"/>
      <c r="D112" s="413"/>
      <c r="E112" s="414"/>
      <c r="F112" s="415"/>
      <c r="G112" s="246"/>
      <c r="H112" s="247"/>
      <c r="I112" s="205"/>
      <c r="J112" s="206"/>
      <c r="K112" s="205"/>
      <c r="L112" s="206"/>
      <c r="M112" s="272"/>
      <c r="N112" s="273"/>
      <c r="O112" s="250"/>
      <c r="P112" s="251"/>
      <c r="Q112" s="251"/>
      <c r="R112" s="247"/>
      <c r="S112" s="274"/>
      <c r="T112" s="238"/>
      <c r="U112" s="275"/>
      <c r="V112" s="25" t="s">
        <v>18</v>
      </c>
      <c r="W112" s="32"/>
      <c r="X112" s="32"/>
      <c r="Y112" s="20"/>
      <c r="Z112" s="68"/>
      <c r="AA112" s="209"/>
      <c r="AB112" s="213"/>
      <c r="AC112" s="213"/>
      <c r="AD112" s="213"/>
      <c r="AE112" s="213"/>
      <c r="AF112" s="213"/>
      <c r="AG112" s="211"/>
      <c r="AH112" s="209"/>
      <c r="AI112" s="213"/>
      <c r="AJ112" s="213"/>
      <c r="AK112" s="213"/>
      <c r="AL112" s="213"/>
      <c r="AM112" s="213"/>
      <c r="AN112" s="211"/>
      <c r="AO112" s="209"/>
      <c r="AP112" s="213"/>
      <c r="AQ112" s="213"/>
      <c r="AR112" s="213"/>
      <c r="AS112" s="213"/>
      <c r="AT112" s="213"/>
      <c r="AU112" s="211"/>
      <c r="AV112" s="209"/>
      <c r="AW112" s="213"/>
      <c r="AX112" s="213"/>
      <c r="AY112" s="213"/>
      <c r="AZ112" s="213"/>
      <c r="BA112" s="213"/>
      <c r="BB112" s="211"/>
      <c r="BC112" s="209"/>
      <c r="BD112" s="213"/>
      <c r="BE112" s="214"/>
      <c r="BF112" s="280"/>
      <c r="BG112" s="281"/>
      <c r="BH112" s="282"/>
      <c r="BI112" s="283"/>
      <c r="BJ112" s="237"/>
      <c r="BK112" s="238"/>
      <c r="BL112" s="238"/>
      <c r="BM112" s="238"/>
      <c r="BN112" s="239"/>
    </row>
    <row r="113" spans="2:66" ht="20.25" customHeight="1" x14ac:dyDescent="0.4">
      <c r="B113" s="58">
        <f>B110+1</f>
        <v>32</v>
      </c>
      <c r="C113" s="411"/>
      <c r="D113" s="416"/>
      <c r="E113" s="414"/>
      <c r="F113" s="415"/>
      <c r="G113" s="246"/>
      <c r="H113" s="247"/>
      <c r="I113" s="205"/>
      <c r="J113" s="206"/>
      <c r="K113" s="205"/>
      <c r="L113" s="206"/>
      <c r="M113" s="248"/>
      <c r="N113" s="249"/>
      <c r="O113" s="250"/>
      <c r="P113" s="251"/>
      <c r="Q113" s="251"/>
      <c r="R113" s="247"/>
      <c r="S113" s="276"/>
      <c r="T113" s="241"/>
      <c r="U113" s="277"/>
      <c r="V113" s="27" t="s">
        <v>84</v>
      </c>
      <c r="W113" s="28"/>
      <c r="X113" s="28"/>
      <c r="Y113" s="23"/>
      <c r="Z113" s="63"/>
      <c r="AA113" s="179" t="str">
        <f>IF(AA112="","",VLOOKUP(AA112,'（従来型）シフト記号表'!$C$5:$W$46,21,FALSE))</f>
        <v/>
      </c>
      <c r="AB113" s="180" t="str">
        <f>IF(AB112="","",VLOOKUP(AB112,'（従来型）シフト記号表'!$C$5:$W$46,21,FALSE))</f>
        <v/>
      </c>
      <c r="AC113" s="180" t="str">
        <f>IF(AC112="","",VLOOKUP(AC112,'（従来型）シフト記号表'!$C$5:$W$46,21,FALSE))</f>
        <v/>
      </c>
      <c r="AD113" s="180" t="str">
        <f>IF(AD112="","",VLOOKUP(AD112,'（従来型）シフト記号表'!$C$5:$W$46,21,FALSE))</f>
        <v/>
      </c>
      <c r="AE113" s="180" t="str">
        <f>IF(AE112="","",VLOOKUP(AE112,'（従来型）シフト記号表'!$C$5:$W$46,21,FALSE))</f>
        <v/>
      </c>
      <c r="AF113" s="180" t="str">
        <f>IF(AF112="","",VLOOKUP(AF112,'（従来型）シフト記号表'!$C$5:$W$46,21,FALSE))</f>
        <v/>
      </c>
      <c r="AG113" s="181" t="str">
        <f>IF(AG112="","",VLOOKUP(AG112,'（従来型）シフト記号表'!$C$5:$W$46,21,FALSE))</f>
        <v/>
      </c>
      <c r="AH113" s="179" t="str">
        <f>IF(AH112="","",VLOOKUP(AH112,'（従来型）シフト記号表'!$C$5:$W$46,21,FALSE))</f>
        <v/>
      </c>
      <c r="AI113" s="180" t="str">
        <f>IF(AI112="","",VLOOKUP(AI112,'（従来型）シフト記号表'!$C$5:$W$46,21,FALSE))</f>
        <v/>
      </c>
      <c r="AJ113" s="180" t="str">
        <f>IF(AJ112="","",VLOOKUP(AJ112,'（従来型）シフト記号表'!$C$5:$W$46,21,FALSE))</f>
        <v/>
      </c>
      <c r="AK113" s="180" t="str">
        <f>IF(AK112="","",VLOOKUP(AK112,'（従来型）シフト記号表'!$C$5:$W$46,21,FALSE))</f>
        <v/>
      </c>
      <c r="AL113" s="180" t="str">
        <f>IF(AL112="","",VLOOKUP(AL112,'（従来型）シフト記号表'!$C$5:$W$46,21,FALSE))</f>
        <v/>
      </c>
      <c r="AM113" s="180" t="str">
        <f>IF(AM112="","",VLOOKUP(AM112,'（従来型）シフト記号表'!$C$5:$W$46,21,FALSE))</f>
        <v/>
      </c>
      <c r="AN113" s="181" t="str">
        <f>IF(AN112="","",VLOOKUP(AN112,'（従来型）シフト記号表'!$C$5:$W$46,21,FALSE))</f>
        <v/>
      </c>
      <c r="AO113" s="179" t="str">
        <f>IF(AO112="","",VLOOKUP(AO112,'（従来型）シフト記号表'!$C$5:$W$46,21,FALSE))</f>
        <v/>
      </c>
      <c r="AP113" s="180" t="str">
        <f>IF(AP112="","",VLOOKUP(AP112,'（従来型）シフト記号表'!$C$5:$W$46,21,FALSE))</f>
        <v/>
      </c>
      <c r="AQ113" s="180" t="str">
        <f>IF(AQ112="","",VLOOKUP(AQ112,'（従来型）シフト記号表'!$C$5:$W$46,21,FALSE))</f>
        <v/>
      </c>
      <c r="AR113" s="180" t="str">
        <f>IF(AR112="","",VLOOKUP(AR112,'（従来型）シフト記号表'!$C$5:$W$46,21,FALSE))</f>
        <v/>
      </c>
      <c r="AS113" s="180" t="str">
        <f>IF(AS112="","",VLOOKUP(AS112,'（従来型）シフト記号表'!$C$5:$W$46,21,FALSE))</f>
        <v/>
      </c>
      <c r="AT113" s="180" t="str">
        <f>IF(AT112="","",VLOOKUP(AT112,'（従来型）シフト記号表'!$C$5:$W$46,21,FALSE))</f>
        <v/>
      </c>
      <c r="AU113" s="181" t="str">
        <f>IF(AU112="","",VLOOKUP(AU112,'（従来型）シフト記号表'!$C$5:$W$46,21,FALSE))</f>
        <v/>
      </c>
      <c r="AV113" s="179" t="str">
        <f>IF(AV112="","",VLOOKUP(AV112,'（従来型）シフト記号表'!$C$5:$W$46,21,FALSE))</f>
        <v/>
      </c>
      <c r="AW113" s="180" t="str">
        <f>IF(AW112="","",VLOOKUP(AW112,'（従来型）シフト記号表'!$C$5:$W$46,21,FALSE))</f>
        <v/>
      </c>
      <c r="AX113" s="180" t="str">
        <f>IF(AX112="","",VLOOKUP(AX112,'（従来型）シフト記号表'!$C$5:$W$46,21,FALSE))</f>
        <v/>
      </c>
      <c r="AY113" s="180" t="str">
        <f>IF(AY112="","",VLOOKUP(AY112,'（従来型）シフト記号表'!$C$5:$W$46,21,FALSE))</f>
        <v/>
      </c>
      <c r="AZ113" s="180" t="str">
        <f>IF(AZ112="","",VLOOKUP(AZ112,'（従来型）シフト記号表'!$C$5:$W$46,21,FALSE))</f>
        <v/>
      </c>
      <c r="BA113" s="180" t="str">
        <f>IF(BA112="","",VLOOKUP(BA112,'（従来型）シフト記号表'!$C$5:$W$46,21,FALSE))</f>
        <v/>
      </c>
      <c r="BB113" s="181" t="str">
        <f>IF(BB112="","",VLOOKUP(BB112,'（従来型）シフト記号表'!$C$5:$W$46,21,FALSE))</f>
        <v/>
      </c>
      <c r="BC113" s="179" t="str">
        <f>IF(BC112="","",VLOOKUP(BC112,'（従来型）シフト記号表'!$C$5:$W$46,21,FALSE))</f>
        <v/>
      </c>
      <c r="BD113" s="180" t="str">
        <f>IF(BD112="","",VLOOKUP(BD112,'（従来型）シフト記号表'!$C$5:$W$46,21,FALSE))</f>
        <v/>
      </c>
      <c r="BE113" s="180" t="str">
        <f>IF(BE112="","",VLOOKUP(BE112,'（従来型）シフト記号表'!$C$5:$W$46,21,FALSE))</f>
        <v/>
      </c>
      <c r="BF113" s="252">
        <f>IF($BI$3="計画",SUM(AA113:BB113),IF($BI$3="実績",SUM(AA113:BE113),""))</f>
        <v>0</v>
      </c>
      <c r="BG113" s="253"/>
      <c r="BH113" s="254">
        <f>IF($BI$3="計画",BF113/4,IF($BI$3="実績",(BF113/($BI$7/7)),""))</f>
        <v>0</v>
      </c>
      <c r="BI113" s="255"/>
      <c r="BJ113" s="240"/>
      <c r="BK113" s="241"/>
      <c r="BL113" s="241"/>
      <c r="BM113" s="241"/>
      <c r="BN113" s="242"/>
    </row>
    <row r="114" spans="2:66" ht="20.25" customHeight="1" x14ac:dyDescent="0.4">
      <c r="B114" s="59"/>
      <c r="C114" s="411"/>
      <c r="D114" s="416"/>
      <c r="E114" s="414"/>
      <c r="F114" s="415"/>
      <c r="G114" s="256"/>
      <c r="H114" s="257"/>
      <c r="I114" s="265">
        <f>G113</f>
        <v>0</v>
      </c>
      <c r="J114" s="257"/>
      <c r="K114" s="265">
        <f>M113</f>
        <v>0</v>
      </c>
      <c r="L114" s="257"/>
      <c r="M114" s="258"/>
      <c r="N114" s="259"/>
      <c r="O114" s="260"/>
      <c r="P114" s="261"/>
      <c r="Q114" s="261"/>
      <c r="R114" s="262"/>
      <c r="S114" s="278"/>
      <c r="T114" s="244"/>
      <c r="U114" s="279"/>
      <c r="V114" s="29" t="s">
        <v>129</v>
      </c>
      <c r="W114" s="52"/>
      <c r="X114" s="52"/>
      <c r="Y114" s="53"/>
      <c r="Z114" s="69"/>
      <c r="AA114" s="183" t="str">
        <f>IF(AA112="","",VLOOKUP(AA112,'（従来型）シフト記号表'!$C$5:$Y$46,23,FALSE))</f>
        <v/>
      </c>
      <c r="AB114" s="184" t="str">
        <f>IF(AB112="","",VLOOKUP(AB112,'（従来型）シフト記号表'!$C$5:$Y$46,23,FALSE))</f>
        <v/>
      </c>
      <c r="AC114" s="184" t="str">
        <f>IF(AC112="","",VLOOKUP(AC112,'（従来型）シフト記号表'!$C$5:$Y$46,23,FALSE))</f>
        <v/>
      </c>
      <c r="AD114" s="184" t="str">
        <f>IF(AD112="","",VLOOKUP(AD112,'（従来型）シフト記号表'!$C$5:$Y$46,23,FALSE))</f>
        <v/>
      </c>
      <c r="AE114" s="184" t="str">
        <f>IF(AE112="","",VLOOKUP(AE112,'（従来型）シフト記号表'!$C$5:$Y$46,23,FALSE))</f>
        <v/>
      </c>
      <c r="AF114" s="184" t="str">
        <f>IF(AF112="","",VLOOKUP(AF112,'（従来型）シフト記号表'!$C$5:$Y$46,23,FALSE))</f>
        <v/>
      </c>
      <c r="AG114" s="185" t="str">
        <f>IF(AG112="","",VLOOKUP(AG112,'（従来型）シフト記号表'!$C$5:$Y$46,23,FALSE))</f>
        <v/>
      </c>
      <c r="AH114" s="183" t="str">
        <f>IF(AH112="","",VLOOKUP(AH112,'（従来型）シフト記号表'!$C$5:$Y$46,23,FALSE))</f>
        <v/>
      </c>
      <c r="AI114" s="184" t="str">
        <f>IF(AI112="","",VLOOKUP(AI112,'（従来型）シフト記号表'!$C$5:$Y$46,23,FALSE))</f>
        <v/>
      </c>
      <c r="AJ114" s="184" t="str">
        <f>IF(AJ112="","",VLOOKUP(AJ112,'（従来型）シフト記号表'!$C$5:$Y$46,23,FALSE))</f>
        <v/>
      </c>
      <c r="AK114" s="184" t="str">
        <f>IF(AK112="","",VLOOKUP(AK112,'（従来型）シフト記号表'!$C$5:$Y$46,23,FALSE))</f>
        <v/>
      </c>
      <c r="AL114" s="184" t="str">
        <f>IF(AL112="","",VLOOKUP(AL112,'（従来型）シフト記号表'!$C$5:$Y$46,23,FALSE))</f>
        <v/>
      </c>
      <c r="AM114" s="184" t="str">
        <f>IF(AM112="","",VLOOKUP(AM112,'（従来型）シフト記号表'!$C$5:$Y$46,23,FALSE))</f>
        <v/>
      </c>
      <c r="AN114" s="185" t="str">
        <f>IF(AN112="","",VLOOKUP(AN112,'（従来型）シフト記号表'!$C$5:$Y$46,23,FALSE))</f>
        <v/>
      </c>
      <c r="AO114" s="183" t="str">
        <f>IF(AO112="","",VLOOKUP(AO112,'（従来型）シフト記号表'!$C$5:$Y$46,23,FALSE))</f>
        <v/>
      </c>
      <c r="AP114" s="184" t="str">
        <f>IF(AP112="","",VLOOKUP(AP112,'（従来型）シフト記号表'!$C$5:$Y$46,23,FALSE))</f>
        <v/>
      </c>
      <c r="AQ114" s="184" t="str">
        <f>IF(AQ112="","",VLOOKUP(AQ112,'（従来型）シフト記号表'!$C$5:$Y$46,23,FALSE))</f>
        <v/>
      </c>
      <c r="AR114" s="184" t="str">
        <f>IF(AR112="","",VLOOKUP(AR112,'（従来型）シフト記号表'!$C$5:$Y$46,23,FALSE))</f>
        <v/>
      </c>
      <c r="AS114" s="184" t="str">
        <f>IF(AS112="","",VLOOKUP(AS112,'（従来型）シフト記号表'!$C$5:$Y$46,23,FALSE))</f>
        <v/>
      </c>
      <c r="AT114" s="184" t="str">
        <f>IF(AT112="","",VLOOKUP(AT112,'（従来型）シフト記号表'!$C$5:$Y$46,23,FALSE))</f>
        <v/>
      </c>
      <c r="AU114" s="185" t="str">
        <f>IF(AU112="","",VLOOKUP(AU112,'（従来型）シフト記号表'!$C$5:$Y$46,23,FALSE))</f>
        <v/>
      </c>
      <c r="AV114" s="183" t="str">
        <f>IF(AV112="","",VLOOKUP(AV112,'（従来型）シフト記号表'!$C$5:$Y$46,23,FALSE))</f>
        <v/>
      </c>
      <c r="AW114" s="184" t="str">
        <f>IF(AW112="","",VLOOKUP(AW112,'（従来型）シフト記号表'!$C$5:$Y$46,23,FALSE))</f>
        <v/>
      </c>
      <c r="AX114" s="184" t="str">
        <f>IF(AX112="","",VLOOKUP(AX112,'（従来型）シフト記号表'!$C$5:$Y$46,23,FALSE))</f>
        <v/>
      </c>
      <c r="AY114" s="184" t="str">
        <f>IF(AY112="","",VLOOKUP(AY112,'（従来型）シフト記号表'!$C$5:$Y$46,23,FALSE))</f>
        <v/>
      </c>
      <c r="AZ114" s="184" t="str">
        <f>IF(AZ112="","",VLOOKUP(AZ112,'（従来型）シフト記号表'!$C$5:$Y$46,23,FALSE))</f>
        <v/>
      </c>
      <c r="BA114" s="184" t="str">
        <f>IF(BA112="","",VLOOKUP(BA112,'（従来型）シフト記号表'!$C$5:$Y$46,23,FALSE))</f>
        <v/>
      </c>
      <c r="BB114" s="185" t="str">
        <f>IF(BB112="","",VLOOKUP(BB112,'（従来型）シフト記号表'!$C$5:$Y$46,23,FALSE))</f>
        <v/>
      </c>
      <c r="BC114" s="183" t="str">
        <f>IF(BC112="","",VLOOKUP(BC112,'（従来型）シフト記号表'!$C$5:$Y$46,23,FALSE))</f>
        <v/>
      </c>
      <c r="BD114" s="184" t="str">
        <f>IF(BD112="","",VLOOKUP(BD112,'（従来型）シフト記号表'!$C$5:$Y$46,23,FALSE))</f>
        <v/>
      </c>
      <c r="BE114" s="184" t="str">
        <f>IF(BE112="","",VLOOKUP(BE112,'（従来型）シフト記号表'!$C$5:$Y$46,23,FALSE))</f>
        <v/>
      </c>
      <c r="BF114" s="263">
        <f>IF($BI$3="計画",SUM(AA114:BB114),IF($BI$3="実績",SUM(AA114:BE114),""))</f>
        <v>0</v>
      </c>
      <c r="BG114" s="264"/>
      <c r="BH114" s="284">
        <f>IF($BI$3="計画",BF114/4,IF($BI$3="実績",(BF114/($BI$7/7)),""))</f>
        <v>0</v>
      </c>
      <c r="BI114" s="285"/>
      <c r="BJ114" s="243"/>
      <c r="BK114" s="244"/>
      <c r="BL114" s="244"/>
      <c r="BM114" s="244"/>
      <c r="BN114" s="245"/>
    </row>
    <row r="115" spans="2:66" ht="20.25" customHeight="1" x14ac:dyDescent="0.4">
      <c r="B115" s="60"/>
      <c r="C115" s="410"/>
      <c r="D115" s="413"/>
      <c r="E115" s="414"/>
      <c r="F115" s="415"/>
      <c r="G115" s="246"/>
      <c r="H115" s="247"/>
      <c r="I115" s="205"/>
      <c r="J115" s="206"/>
      <c r="K115" s="205"/>
      <c r="L115" s="206"/>
      <c r="M115" s="272"/>
      <c r="N115" s="273"/>
      <c r="O115" s="250"/>
      <c r="P115" s="251"/>
      <c r="Q115" s="251"/>
      <c r="R115" s="247"/>
      <c r="S115" s="274"/>
      <c r="T115" s="238"/>
      <c r="U115" s="275"/>
      <c r="V115" s="25" t="s">
        <v>18</v>
      </c>
      <c r="W115" s="32"/>
      <c r="X115" s="32"/>
      <c r="Y115" s="20"/>
      <c r="Z115" s="68"/>
      <c r="AA115" s="209"/>
      <c r="AB115" s="213"/>
      <c r="AC115" s="213"/>
      <c r="AD115" s="213"/>
      <c r="AE115" s="213"/>
      <c r="AF115" s="213"/>
      <c r="AG115" s="211"/>
      <c r="AH115" s="209"/>
      <c r="AI115" s="213"/>
      <c r="AJ115" s="213"/>
      <c r="AK115" s="213"/>
      <c r="AL115" s="213"/>
      <c r="AM115" s="213"/>
      <c r="AN115" s="211"/>
      <c r="AO115" s="209"/>
      <c r="AP115" s="213"/>
      <c r="AQ115" s="213"/>
      <c r="AR115" s="213"/>
      <c r="AS115" s="213"/>
      <c r="AT115" s="213"/>
      <c r="AU115" s="211"/>
      <c r="AV115" s="209"/>
      <c r="AW115" s="213"/>
      <c r="AX115" s="213"/>
      <c r="AY115" s="213"/>
      <c r="AZ115" s="213"/>
      <c r="BA115" s="213"/>
      <c r="BB115" s="211"/>
      <c r="BC115" s="209"/>
      <c r="BD115" s="213"/>
      <c r="BE115" s="214"/>
      <c r="BF115" s="280"/>
      <c r="BG115" s="281"/>
      <c r="BH115" s="282"/>
      <c r="BI115" s="283"/>
      <c r="BJ115" s="237"/>
      <c r="BK115" s="238"/>
      <c r="BL115" s="238"/>
      <c r="BM115" s="238"/>
      <c r="BN115" s="239"/>
    </row>
    <row r="116" spans="2:66" ht="20.25" customHeight="1" x14ac:dyDescent="0.4">
      <c r="B116" s="58">
        <f>B113+1</f>
        <v>33</v>
      </c>
      <c r="C116" s="411"/>
      <c r="D116" s="416"/>
      <c r="E116" s="414"/>
      <c r="F116" s="415"/>
      <c r="G116" s="246"/>
      <c r="H116" s="247"/>
      <c r="I116" s="205"/>
      <c r="J116" s="206"/>
      <c r="K116" s="205"/>
      <c r="L116" s="206"/>
      <c r="M116" s="248"/>
      <c r="N116" s="249"/>
      <c r="O116" s="250"/>
      <c r="P116" s="251"/>
      <c r="Q116" s="251"/>
      <c r="R116" s="247"/>
      <c r="S116" s="276"/>
      <c r="T116" s="241"/>
      <c r="U116" s="277"/>
      <c r="V116" s="27" t="s">
        <v>84</v>
      </c>
      <c r="W116" s="28"/>
      <c r="X116" s="28"/>
      <c r="Y116" s="23"/>
      <c r="Z116" s="63"/>
      <c r="AA116" s="179" t="str">
        <f>IF(AA115="","",VLOOKUP(AA115,'（従来型）シフト記号表'!$C$5:$W$46,21,FALSE))</f>
        <v/>
      </c>
      <c r="AB116" s="180" t="str">
        <f>IF(AB115="","",VLOOKUP(AB115,'（従来型）シフト記号表'!$C$5:$W$46,21,FALSE))</f>
        <v/>
      </c>
      <c r="AC116" s="180" t="str">
        <f>IF(AC115="","",VLOOKUP(AC115,'（従来型）シフト記号表'!$C$5:$W$46,21,FALSE))</f>
        <v/>
      </c>
      <c r="AD116" s="180" t="str">
        <f>IF(AD115="","",VLOOKUP(AD115,'（従来型）シフト記号表'!$C$5:$W$46,21,FALSE))</f>
        <v/>
      </c>
      <c r="AE116" s="180" t="str">
        <f>IF(AE115="","",VLOOKUP(AE115,'（従来型）シフト記号表'!$C$5:$W$46,21,FALSE))</f>
        <v/>
      </c>
      <c r="AF116" s="180" t="str">
        <f>IF(AF115="","",VLOOKUP(AF115,'（従来型）シフト記号表'!$C$5:$W$46,21,FALSE))</f>
        <v/>
      </c>
      <c r="AG116" s="181" t="str">
        <f>IF(AG115="","",VLOOKUP(AG115,'（従来型）シフト記号表'!$C$5:$W$46,21,FALSE))</f>
        <v/>
      </c>
      <c r="AH116" s="179" t="str">
        <f>IF(AH115="","",VLOOKUP(AH115,'（従来型）シフト記号表'!$C$5:$W$46,21,FALSE))</f>
        <v/>
      </c>
      <c r="AI116" s="180" t="str">
        <f>IF(AI115="","",VLOOKUP(AI115,'（従来型）シフト記号表'!$C$5:$W$46,21,FALSE))</f>
        <v/>
      </c>
      <c r="AJ116" s="180" t="str">
        <f>IF(AJ115="","",VLOOKUP(AJ115,'（従来型）シフト記号表'!$C$5:$W$46,21,FALSE))</f>
        <v/>
      </c>
      <c r="AK116" s="180" t="str">
        <f>IF(AK115="","",VLOOKUP(AK115,'（従来型）シフト記号表'!$C$5:$W$46,21,FALSE))</f>
        <v/>
      </c>
      <c r="AL116" s="180" t="str">
        <f>IF(AL115="","",VLOOKUP(AL115,'（従来型）シフト記号表'!$C$5:$W$46,21,FALSE))</f>
        <v/>
      </c>
      <c r="AM116" s="180" t="str">
        <f>IF(AM115="","",VLOOKUP(AM115,'（従来型）シフト記号表'!$C$5:$W$46,21,FALSE))</f>
        <v/>
      </c>
      <c r="AN116" s="181" t="str">
        <f>IF(AN115="","",VLOOKUP(AN115,'（従来型）シフト記号表'!$C$5:$W$46,21,FALSE))</f>
        <v/>
      </c>
      <c r="AO116" s="179" t="str">
        <f>IF(AO115="","",VLOOKUP(AO115,'（従来型）シフト記号表'!$C$5:$W$46,21,FALSE))</f>
        <v/>
      </c>
      <c r="AP116" s="180" t="str">
        <f>IF(AP115="","",VLOOKUP(AP115,'（従来型）シフト記号表'!$C$5:$W$46,21,FALSE))</f>
        <v/>
      </c>
      <c r="AQ116" s="180" t="str">
        <f>IF(AQ115="","",VLOOKUP(AQ115,'（従来型）シフト記号表'!$C$5:$W$46,21,FALSE))</f>
        <v/>
      </c>
      <c r="AR116" s="180" t="str">
        <f>IF(AR115="","",VLOOKUP(AR115,'（従来型）シフト記号表'!$C$5:$W$46,21,FALSE))</f>
        <v/>
      </c>
      <c r="AS116" s="180" t="str">
        <f>IF(AS115="","",VLOOKUP(AS115,'（従来型）シフト記号表'!$C$5:$W$46,21,FALSE))</f>
        <v/>
      </c>
      <c r="AT116" s="180" t="str">
        <f>IF(AT115="","",VLOOKUP(AT115,'（従来型）シフト記号表'!$C$5:$W$46,21,FALSE))</f>
        <v/>
      </c>
      <c r="AU116" s="181" t="str">
        <f>IF(AU115="","",VLOOKUP(AU115,'（従来型）シフト記号表'!$C$5:$W$46,21,FALSE))</f>
        <v/>
      </c>
      <c r="AV116" s="179" t="str">
        <f>IF(AV115="","",VLOOKUP(AV115,'（従来型）シフト記号表'!$C$5:$W$46,21,FALSE))</f>
        <v/>
      </c>
      <c r="AW116" s="180" t="str">
        <f>IF(AW115="","",VLOOKUP(AW115,'（従来型）シフト記号表'!$C$5:$W$46,21,FALSE))</f>
        <v/>
      </c>
      <c r="AX116" s="180" t="str">
        <f>IF(AX115="","",VLOOKUP(AX115,'（従来型）シフト記号表'!$C$5:$W$46,21,FALSE))</f>
        <v/>
      </c>
      <c r="AY116" s="180" t="str">
        <f>IF(AY115="","",VLOOKUP(AY115,'（従来型）シフト記号表'!$C$5:$W$46,21,FALSE))</f>
        <v/>
      </c>
      <c r="AZ116" s="180" t="str">
        <f>IF(AZ115="","",VLOOKUP(AZ115,'（従来型）シフト記号表'!$C$5:$W$46,21,FALSE))</f>
        <v/>
      </c>
      <c r="BA116" s="180" t="str">
        <f>IF(BA115="","",VLOOKUP(BA115,'（従来型）シフト記号表'!$C$5:$W$46,21,FALSE))</f>
        <v/>
      </c>
      <c r="BB116" s="181" t="str">
        <f>IF(BB115="","",VLOOKUP(BB115,'（従来型）シフト記号表'!$C$5:$W$46,21,FALSE))</f>
        <v/>
      </c>
      <c r="BC116" s="179" t="str">
        <f>IF(BC115="","",VLOOKUP(BC115,'（従来型）シフト記号表'!$C$5:$W$46,21,FALSE))</f>
        <v/>
      </c>
      <c r="BD116" s="180" t="str">
        <f>IF(BD115="","",VLOOKUP(BD115,'（従来型）シフト記号表'!$C$5:$W$46,21,FALSE))</f>
        <v/>
      </c>
      <c r="BE116" s="180" t="str">
        <f>IF(BE115="","",VLOOKUP(BE115,'（従来型）シフト記号表'!$C$5:$W$46,21,FALSE))</f>
        <v/>
      </c>
      <c r="BF116" s="252">
        <f>IF($BI$3="計画",SUM(AA116:BB116),IF($BI$3="実績",SUM(AA116:BE116),""))</f>
        <v>0</v>
      </c>
      <c r="BG116" s="253"/>
      <c r="BH116" s="254">
        <f>IF($BI$3="計画",BF116/4,IF($BI$3="実績",(BF116/($BI$7/7)),""))</f>
        <v>0</v>
      </c>
      <c r="BI116" s="255"/>
      <c r="BJ116" s="240"/>
      <c r="BK116" s="241"/>
      <c r="BL116" s="241"/>
      <c r="BM116" s="241"/>
      <c r="BN116" s="242"/>
    </row>
    <row r="117" spans="2:66" ht="20.25" customHeight="1" x14ac:dyDescent="0.4">
      <c r="B117" s="59"/>
      <c r="C117" s="411"/>
      <c r="D117" s="416"/>
      <c r="E117" s="414"/>
      <c r="F117" s="415"/>
      <c r="G117" s="256"/>
      <c r="H117" s="257"/>
      <c r="I117" s="265">
        <f>G116</f>
        <v>0</v>
      </c>
      <c r="J117" s="257"/>
      <c r="K117" s="265">
        <f>M116</f>
        <v>0</v>
      </c>
      <c r="L117" s="257"/>
      <c r="M117" s="258"/>
      <c r="N117" s="259"/>
      <c r="O117" s="260"/>
      <c r="P117" s="261"/>
      <c r="Q117" s="261"/>
      <c r="R117" s="262"/>
      <c r="S117" s="278"/>
      <c r="T117" s="244"/>
      <c r="U117" s="279"/>
      <c r="V117" s="29" t="s">
        <v>129</v>
      </c>
      <c r="W117" s="52"/>
      <c r="X117" s="52"/>
      <c r="Y117" s="53"/>
      <c r="Z117" s="69"/>
      <c r="AA117" s="183" t="str">
        <f>IF(AA115="","",VLOOKUP(AA115,'（従来型）シフト記号表'!$C$5:$Y$46,23,FALSE))</f>
        <v/>
      </c>
      <c r="AB117" s="184" t="str">
        <f>IF(AB115="","",VLOOKUP(AB115,'（従来型）シフト記号表'!$C$5:$Y$46,23,FALSE))</f>
        <v/>
      </c>
      <c r="AC117" s="184" t="str">
        <f>IF(AC115="","",VLOOKUP(AC115,'（従来型）シフト記号表'!$C$5:$Y$46,23,FALSE))</f>
        <v/>
      </c>
      <c r="AD117" s="184" t="str">
        <f>IF(AD115="","",VLOOKUP(AD115,'（従来型）シフト記号表'!$C$5:$Y$46,23,FALSE))</f>
        <v/>
      </c>
      <c r="AE117" s="184" t="str">
        <f>IF(AE115="","",VLOOKUP(AE115,'（従来型）シフト記号表'!$C$5:$Y$46,23,FALSE))</f>
        <v/>
      </c>
      <c r="AF117" s="184" t="str">
        <f>IF(AF115="","",VLOOKUP(AF115,'（従来型）シフト記号表'!$C$5:$Y$46,23,FALSE))</f>
        <v/>
      </c>
      <c r="AG117" s="185" t="str">
        <f>IF(AG115="","",VLOOKUP(AG115,'（従来型）シフト記号表'!$C$5:$Y$46,23,FALSE))</f>
        <v/>
      </c>
      <c r="AH117" s="183" t="str">
        <f>IF(AH115="","",VLOOKUP(AH115,'（従来型）シフト記号表'!$C$5:$Y$46,23,FALSE))</f>
        <v/>
      </c>
      <c r="AI117" s="184" t="str">
        <f>IF(AI115="","",VLOOKUP(AI115,'（従来型）シフト記号表'!$C$5:$Y$46,23,FALSE))</f>
        <v/>
      </c>
      <c r="AJ117" s="184" t="str">
        <f>IF(AJ115="","",VLOOKUP(AJ115,'（従来型）シフト記号表'!$C$5:$Y$46,23,FALSE))</f>
        <v/>
      </c>
      <c r="AK117" s="184" t="str">
        <f>IF(AK115="","",VLOOKUP(AK115,'（従来型）シフト記号表'!$C$5:$Y$46,23,FALSE))</f>
        <v/>
      </c>
      <c r="AL117" s="184" t="str">
        <f>IF(AL115="","",VLOOKUP(AL115,'（従来型）シフト記号表'!$C$5:$Y$46,23,FALSE))</f>
        <v/>
      </c>
      <c r="AM117" s="184" t="str">
        <f>IF(AM115="","",VLOOKUP(AM115,'（従来型）シフト記号表'!$C$5:$Y$46,23,FALSE))</f>
        <v/>
      </c>
      <c r="AN117" s="185" t="str">
        <f>IF(AN115="","",VLOOKUP(AN115,'（従来型）シフト記号表'!$C$5:$Y$46,23,FALSE))</f>
        <v/>
      </c>
      <c r="AO117" s="183" t="str">
        <f>IF(AO115="","",VLOOKUP(AO115,'（従来型）シフト記号表'!$C$5:$Y$46,23,FALSE))</f>
        <v/>
      </c>
      <c r="AP117" s="184" t="str">
        <f>IF(AP115="","",VLOOKUP(AP115,'（従来型）シフト記号表'!$C$5:$Y$46,23,FALSE))</f>
        <v/>
      </c>
      <c r="AQ117" s="184" t="str">
        <f>IF(AQ115="","",VLOOKUP(AQ115,'（従来型）シフト記号表'!$C$5:$Y$46,23,FALSE))</f>
        <v/>
      </c>
      <c r="AR117" s="184" t="str">
        <f>IF(AR115="","",VLOOKUP(AR115,'（従来型）シフト記号表'!$C$5:$Y$46,23,FALSE))</f>
        <v/>
      </c>
      <c r="AS117" s="184" t="str">
        <f>IF(AS115="","",VLOOKUP(AS115,'（従来型）シフト記号表'!$C$5:$Y$46,23,FALSE))</f>
        <v/>
      </c>
      <c r="AT117" s="184" t="str">
        <f>IF(AT115="","",VLOOKUP(AT115,'（従来型）シフト記号表'!$C$5:$Y$46,23,FALSE))</f>
        <v/>
      </c>
      <c r="AU117" s="185" t="str">
        <f>IF(AU115="","",VLOOKUP(AU115,'（従来型）シフト記号表'!$C$5:$Y$46,23,FALSE))</f>
        <v/>
      </c>
      <c r="AV117" s="183" t="str">
        <f>IF(AV115="","",VLOOKUP(AV115,'（従来型）シフト記号表'!$C$5:$Y$46,23,FALSE))</f>
        <v/>
      </c>
      <c r="AW117" s="184" t="str">
        <f>IF(AW115="","",VLOOKUP(AW115,'（従来型）シフト記号表'!$C$5:$Y$46,23,FALSE))</f>
        <v/>
      </c>
      <c r="AX117" s="184" t="str">
        <f>IF(AX115="","",VLOOKUP(AX115,'（従来型）シフト記号表'!$C$5:$Y$46,23,FALSE))</f>
        <v/>
      </c>
      <c r="AY117" s="184" t="str">
        <f>IF(AY115="","",VLOOKUP(AY115,'（従来型）シフト記号表'!$C$5:$Y$46,23,FALSE))</f>
        <v/>
      </c>
      <c r="AZ117" s="184" t="str">
        <f>IF(AZ115="","",VLOOKUP(AZ115,'（従来型）シフト記号表'!$C$5:$Y$46,23,FALSE))</f>
        <v/>
      </c>
      <c r="BA117" s="184" t="str">
        <f>IF(BA115="","",VLOOKUP(BA115,'（従来型）シフト記号表'!$C$5:$Y$46,23,FALSE))</f>
        <v/>
      </c>
      <c r="BB117" s="185" t="str">
        <f>IF(BB115="","",VLOOKUP(BB115,'（従来型）シフト記号表'!$C$5:$Y$46,23,FALSE))</f>
        <v/>
      </c>
      <c r="BC117" s="183" t="str">
        <f>IF(BC115="","",VLOOKUP(BC115,'（従来型）シフト記号表'!$C$5:$Y$46,23,FALSE))</f>
        <v/>
      </c>
      <c r="BD117" s="184" t="str">
        <f>IF(BD115="","",VLOOKUP(BD115,'（従来型）シフト記号表'!$C$5:$Y$46,23,FALSE))</f>
        <v/>
      </c>
      <c r="BE117" s="184" t="str">
        <f>IF(BE115="","",VLOOKUP(BE115,'（従来型）シフト記号表'!$C$5:$Y$46,23,FALSE))</f>
        <v/>
      </c>
      <c r="BF117" s="263">
        <f>IF($BI$3="計画",SUM(AA117:BB117),IF($BI$3="実績",SUM(AA117:BE117),""))</f>
        <v>0</v>
      </c>
      <c r="BG117" s="264"/>
      <c r="BH117" s="284">
        <f>IF($BI$3="計画",BF117/4,IF($BI$3="実績",(BF117/($BI$7/7)),""))</f>
        <v>0</v>
      </c>
      <c r="BI117" s="285"/>
      <c r="BJ117" s="243"/>
      <c r="BK117" s="244"/>
      <c r="BL117" s="244"/>
      <c r="BM117" s="244"/>
      <c r="BN117" s="245"/>
    </row>
    <row r="118" spans="2:66" ht="20.25" customHeight="1" x14ac:dyDescent="0.4">
      <c r="B118" s="60"/>
      <c r="C118" s="410"/>
      <c r="D118" s="413"/>
      <c r="E118" s="414"/>
      <c r="F118" s="415"/>
      <c r="G118" s="246"/>
      <c r="H118" s="247"/>
      <c r="I118" s="205"/>
      <c r="J118" s="206"/>
      <c r="K118" s="205"/>
      <c r="L118" s="206"/>
      <c r="M118" s="272"/>
      <c r="N118" s="273"/>
      <c r="O118" s="250"/>
      <c r="P118" s="251"/>
      <c r="Q118" s="251"/>
      <c r="R118" s="247"/>
      <c r="S118" s="274"/>
      <c r="T118" s="238"/>
      <c r="U118" s="275"/>
      <c r="V118" s="25" t="s">
        <v>18</v>
      </c>
      <c r="W118" s="32"/>
      <c r="X118" s="32"/>
      <c r="Y118" s="20"/>
      <c r="Z118" s="68"/>
      <c r="AA118" s="209"/>
      <c r="AB118" s="213"/>
      <c r="AC118" s="213"/>
      <c r="AD118" s="213"/>
      <c r="AE118" s="213"/>
      <c r="AF118" s="213"/>
      <c r="AG118" s="211"/>
      <c r="AH118" s="209"/>
      <c r="AI118" s="213"/>
      <c r="AJ118" s="213"/>
      <c r="AK118" s="213"/>
      <c r="AL118" s="213"/>
      <c r="AM118" s="213"/>
      <c r="AN118" s="211"/>
      <c r="AO118" s="209"/>
      <c r="AP118" s="213"/>
      <c r="AQ118" s="213"/>
      <c r="AR118" s="213"/>
      <c r="AS118" s="213"/>
      <c r="AT118" s="213"/>
      <c r="AU118" s="211"/>
      <c r="AV118" s="209"/>
      <c r="AW118" s="213"/>
      <c r="AX118" s="213"/>
      <c r="AY118" s="213"/>
      <c r="AZ118" s="213"/>
      <c r="BA118" s="213"/>
      <c r="BB118" s="211"/>
      <c r="BC118" s="209"/>
      <c r="BD118" s="213"/>
      <c r="BE118" s="214"/>
      <c r="BF118" s="280"/>
      <c r="BG118" s="281"/>
      <c r="BH118" s="282"/>
      <c r="BI118" s="283"/>
      <c r="BJ118" s="237"/>
      <c r="BK118" s="238"/>
      <c r="BL118" s="238"/>
      <c r="BM118" s="238"/>
      <c r="BN118" s="239"/>
    </row>
    <row r="119" spans="2:66" ht="20.25" customHeight="1" x14ac:dyDescent="0.4">
      <c r="B119" s="58">
        <f>B116+1</f>
        <v>34</v>
      </c>
      <c r="C119" s="411"/>
      <c r="D119" s="416"/>
      <c r="E119" s="414"/>
      <c r="F119" s="415"/>
      <c r="G119" s="246"/>
      <c r="H119" s="247"/>
      <c r="I119" s="205"/>
      <c r="J119" s="206"/>
      <c r="K119" s="205"/>
      <c r="L119" s="206"/>
      <c r="M119" s="248"/>
      <c r="N119" s="249"/>
      <c r="O119" s="250"/>
      <c r="P119" s="251"/>
      <c r="Q119" s="251"/>
      <c r="R119" s="247"/>
      <c r="S119" s="276"/>
      <c r="T119" s="241"/>
      <c r="U119" s="277"/>
      <c r="V119" s="27" t="s">
        <v>84</v>
      </c>
      <c r="W119" s="28"/>
      <c r="X119" s="28"/>
      <c r="Y119" s="23"/>
      <c r="Z119" s="63"/>
      <c r="AA119" s="179" t="str">
        <f>IF(AA118="","",VLOOKUP(AA118,'（従来型）シフト記号表'!$C$5:$W$46,21,FALSE))</f>
        <v/>
      </c>
      <c r="AB119" s="180" t="str">
        <f>IF(AB118="","",VLOOKUP(AB118,'（従来型）シフト記号表'!$C$5:$W$46,21,FALSE))</f>
        <v/>
      </c>
      <c r="AC119" s="180" t="str">
        <f>IF(AC118="","",VLOOKUP(AC118,'（従来型）シフト記号表'!$C$5:$W$46,21,FALSE))</f>
        <v/>
      </c>
      <c r="AD119" s="180" t="str">
        <f>IF(AD118="","",VLOOKUP(AD118,'（従来型）シフト記号表'!$C$5:$W$46,21,FALSE))</f>
        <v/>
      </c>
      <c r="AE119" s="180" t="str">
        <f>IF(AE118="","",VLOOKUP(AE118,'（従来型）シフト記号表'!$C$5:$W$46,21,FALSE))</f>
        <v/>
      </c>
      <c r="AF119" s="180" t="str">
        <f>IF(AF118="","",VLOOKUP(AF118,'（従来型）シフト記号表'!$C$5:$W$46,21,FALSE))</f>
        <v/>
      </c>
      <c r="AG119" s="181" t="str">
        <f>IF(AG118="","",VLOOKUP(AG118,'（従来型）シフト記号表'!$C$5:$W$46,21,FALSE))</f>
        <v/>
      </c>
      <c r="AH119" s="179" t="str">
        <f>IF(AH118="","",VLOOKUP(AH118,'（従来型）シフト記号表'!$C$5:$W$46,21,FALSE))</f>
        <v/>
      </c>
      <c r="AI119" s="180" t="str">
        <f>IF(AI118="","",VLOOKUP(AI118,'（従来型）シフト記号表'!$C$5:$W$46,21,FALSE))</f>
        <v/>
      </c>
      <c r="AJ119" s="180" t="str">
        <f>IF(AJ118="","",VLOOKUP(AJ118,'（従来型）シフト記号表'!$C$5:$W$46,21,FALSE))</f>
        <v/>
      </c>
      <c r="AK119" s="180" t="str">
        <f>IF(AK118="","",VLOOKUP(AK118,'（従来型）シフト記号表'!$C$5:$W$46,21,FALSE))</f>
        <v/>
      </c>
      <c r="AL119" s="180" t="str">
        <f>IF(AL118="","",VLOOKUP(AL118,'（従来型）シフト記号表'!$C$5:$W$46,21,FALSE))</f>
        <v/>
      </c>
      <c r="AM119" s="180" t="str">
        <f>IF(AM118="","",VLOOKUP(AM118,'（従来型）シフト記号表'!$C$5:$W$46,21,FALSE))</f>
        <v/>
      </c>
      <c r="AN119" s="181" t="str">
        <f>IF(AN118="","",VLOOKUP(AN118,'（従来型）シフト記号表'!$C$5:$W$46,21,FALSE))</f>
        <v/>
      </c>
      <c r="AO119" s="179" t="str">
        <f>IF(AO118="","",VLOOKUP(AO118,'（従来型）シフト記号表'!$C$5:$W$46,21,FALSE))</f>
        <v/>
      </c>
      <c r="AP119" s="180" t="str">
        <f>IF(AP118="","",VLOOKUP(AP118,'（従来型）シフト記号表'!$C$5:$W$46,21,FALSE))</f>
        <v/>
      </c>
      <c r="AQ119" s="180" t="str">
        <f>IF(AQ118="","",VLOOKUP(AQ118,'（従来型）シフト記号表'!$C$5:$W$46,21,FALSE))</f>
        <v/>
      </c>
      <c r="AR119" s="180" t="str">
        <f>IF(AR118="","",VLOOKUP(AR118,'（従来型）シフト記号表'!$C$5:$W$46,21,FALSE))</f>
        <v/>
      </c>
      <c r="AS119" s="180" t="str">
        <f>IF(AS118="","",VLOOKUP(AS118,'（従来型）シフト記号表'!$C$5:$W$46,21,FALSE))</f>
        <v/>
      </c>
      <c r="AT119" s="180" t="str">
        <f>IF(AT118="","",VLOOKUP(AT118,'（従来型）シフト記号表'!$C$5:$W$46,21,FALSE))</f>
        <v/>
      </c>
      <c r="AU119" s="181" t="str">
        <f>IF(AU118="","",VLOOKUP(AU118,'（従来型）シフト記号表'!$C$5:$W$46,21,FALSE))</f>
        <v/>
      </c>
      <c r="AV119" s="179" t="str">
        <f>IF(AV118="","",VLOOKUP(AV118,'（従来型）シフト記号表'!$C$5:$W$46,21,FALSE))</f>
        <v/>
      </c>
      <c r="AW119" s="180" t="str">
        <f>IF(AW118="","",VLOOKUP(AW118,'（従来型）シフト記号表'!$C$5:$W$46,21,FALSE))</f>
        <v/>
      </c>
      <c r="AX119" s="180" t="str">
        <f>IF(AX118="","",VLOOKUP(AX118,'（従来型）シフト記号表'!$C$5:$W$46,21,FALSE))</f>
        <v/>
      </c>
      <c r="AY119" s="180" t="str">
        <f>IF(AY118="","",VLOOKUP(AY118,'（従来型）シフト記号表'!$C$5:$W$46,21,FALSE))</f>
        <v/>
      </c>
      <c r="AZ119" s="180" t="str">
        <f>IF(AZ118="","",VLOOKUP(AZ118,'（従来型）シフト記号表'!$C$5:$W$46,21,FALSE))</f>
        <v/>
      </c>
      <c r="BA119" s="180" t="str">
        <f>IF(BA118="","",VLOOKUP(BA118,'（従来型）シフト記号表'!$C$5:$W$46,21,FALSE))</f>
        <v/>
      </c>
      <c r="BB119" s="181" t="str">
        <f>IF(BB118="","",VLOOKUP(BB118,'（従来型）シフト記号表'!$C$5:$W$46,21,FALSE))</f>
        <v/>
      </c>
      <c r="BC119" s="179" t="str">
        <f>IF(BC118="","",VLOOKUP(BC118,'（従来型）シフト記号表'!$C$5:$W$46,21,FALSE))</f>
        <v/>
      </c>
      <c r="BD119" s="180" t="str">
        <f>IF(BD118="","",VLOOKUP(BD118,'（従来型）シフト記号表'!$C$5:$W$46,21,FALSE))</f>
        <v/>
      </c>
      <c r="BE119" s="180" t="str">
        <f>IF(BE118="","",VLOOKUP(BE118,'（従来型）シフト記号表'!$C$5:$W$46,21,FALSE))</f>
        <v/>
      </c>
      <c r="BF119" s="252">
        <f>IF($BI$3="計画",SUM(AA119:BB119),IF($BI$3="実績",SUM(AA119:BE119),""))</f>
        <v>0</v>
      </c>
      <c r="BG119" s="253"/>
      <c r="BH119" s="254">
        <f>IF($BI$3="計画",BF119/4,IF($BI$3="実績",(BF119/($BI$7/7)),""))</f>
        <v>0</v>
      </c>
      <c r="BI119" s="255"/>
      <c r="BJ119" s="240"/>
      <c r="BK119" s="241"/>
      <c r="BL119" s="241"/>
      <c r="BM119" s="241"/>
      <c r="BN119" s="242"/>
    </row>
    <row r="120" spans="2:66" ht="20.25" customHeight="1" x14ac:dyDescent="0.4">
      <c r="B120" s="59"/>
      <c r="C120" s="411"/>
      <c r="D120" s="416"/>
      <c r="E120" s="414"/>
      <c r="F120" s="415"/>
      <c r="G120" s="256"/>
      <c r="H120" s="257"/>
      <c r="I120" s="265">
        <f>G119</f>
        <v>0</v>
      </c>
      <c r="J120" s="257"/>
      <c r="K120" s="265">
        <f>M119</f>
        <v>0</v>
      </c>
      <c r="L120" s="257"/>
      <c r="M120" s="258"/>
      <c r="N120" s="259"/>
      <c r="O120" s="260"/>
      <c r="P120" s="261"/>
      <c r="Q120" s="261"/>
      <c r="R120" s="262"/>
      <c r="S120" s="278"/>
      <c r="T120" s="244"/>
      <c r="U120" s="279"/>
      <c r="V120" s="29" t="s">
        <v>129</v>
      </c>
      <c r="W120" s="52"/>
      <c r="X120" s="52"/>
      <c r="Y120" s="53"/>
      <c r="Z120" s="69"/>
      <c r="AA120" s="183" t="str">
        <f>IF(AA118="","",VLOOKUP(AA118,'（従来型）シフト記号表'!$C$5:$Y$46,23,FALSE))</f>
        <v/>
      </c>
      <c r="AB120" s="184" t="str">
        <f>IF(AB118="","",VLOOKUP(AB118,'（従来型）シフト記号表'!$C$5:$Y$46,23,FALSE))</f>
        <v/>
      </c>
      <c r="AC120" s="184" t="str">
        <f>IF(AC118="","",VLOOKUP(AC118,'（従来型）シフト記号表'!$C$5:$Y$46,23,FALSE))</f>
        <v/>
      </c>
      <c r="AD120" s="184" t="str">
        <f>IF(AD118="","",VLOOKUP(AD118,'（従来型）シフト記号表'!$C$5:$Y$46,23,FALSE))</f>
        <v/>
      </c>
      <c r="AE120" s="184" t="str">
        <f>IF(AE118="","",VLOOKUP(AE118,'（従来型）シフト記号表'!$C$5:$Y$46,23,FALSE))</f>
        <v/>
      </c>
      <c r="AF120" s="184" t="str">
        <f>IF(AF118="","",VLOOKUP(AF118,'（従来型）シフト記号表'!$C$5:$Y$46,23,FALSE))</f>
        <v/>
      </c>
      <c r="AG120" s="185" t="str">
        <f>IF(AG118="","",VLOOKUP(AG118,'（従来型）シフト記号表'!$C$5:$Y$46,23,FALSE))</f>
        <v/>
      </c>
      <c r="AH120" s="183" t="str">
        <f>IF(AH118="","",VLOOKUP(AH118,'（従来型）シフト記号表'!$C$5:$Y$46,23,FALSE))</f>
        <v/>
      </c>
      <c r="AI120" s="184" t="str">
        <f>IF(AI118="","",VLOOKUP(AI118,'（従来型）シフト記号表'!$C$5:$Y$46,23,FALSE))</f>
        <v/>
      </c>
      <c r="AJ120" s="184" t="str">
        <f>IF(AJ118="","",VLOOKUP(AJ118,'（従来型）シフト記号表'!$C$5:$Y$46,23,FALSE))</f>
        <v/>
      </c>
      <c r="AK120" s="184" t="str">
        <f>IF(AK118="","",VLOOKUP(AK118,'（従来型）シフト記号表'!$C$5:$Y$46,23,FALSE))</f>
        <v/>
      </c>
      <c r="AL120" s="184" t="str">
        <f>IF(AL118="","",VLOOKUP(AL118,'（従来型）シフト記号表'!$C$5:$Y$46,23,FALSE))</f>
        <v/>
      </c>
      <c r="AM120" s="184" t="str">
        <f>IF(AM118="","",VLOOKUP(AM118,'（従来型）シフト記号表'!$C$5:$Y$46,23,FALSE))</f>
        <v/>
      </c>
      <c r="AN120" s="185" t="str">
        <f>IF(AN118="","",VLOOKUP(AN118,'（従来型）シフト記号表'!$C$5:$Y$46,23,FALSE))</f>
        <v/>
      </c>
      <c r="AO120" s="183" t="str">
        <f>IF(AO118="","",VLOOKUP(AO118,'（従来型）シフト記号表'!$C$5:$Y$46,23,FALSE))</f>
        <v/>
      </c>
      <c r="AP120" s="184" t="str">
        <f>IF(AP118="","",VLOOKUP(AP118,'（従来型）シフト記号表'!$C$5:$Y$46,23,FALSE))</f>
        <v/>
      </c>
      <c r="AQ120" s="184" t="str">
        <f>IF(AQ118="","",VLOOKUP(AQ118,'（従来型）シフト記号表'!$C$5:$Y$46,23,FALSE))</f>
        <v/>
      </c>
      <c r="AR120" s="184" t="str">
        <f>IF(AR118="","",VLOOKUP(AR118,'（従来型）シフト記号表'!$C$5:$Y$46,23,FALSE))</f>
        <v/>
      </c>
      <c r="AS120" s="184" t="str">
        <f>IF(AS118="","",VLOOKUP(AS118,'（従来型）シフト記号表'!$C$5:$Y$46,23,FALSE))</f>
        <v/>
      </c>
      <c r="AT120" s="184" t="str">
        <f>IF(AT118="","",VLOOKUP(AT118,'（従来型）シフト記号表'!$C$5:$Y$46,23,FALSE))</f>
        <v/>
      </c>
      <c r="AU120" s="185" t="str">
        <f>IF(AU118="","",VLOOKUP(AU118,'（従来型）シフト記号表'!$C$5:$Y$46,23,FALSE))</f>
        <v/>
      </c>
      <c r="AV120" s="183" t="str">
        <f>IF(AV118="","",VLOOKUP(AV118,'（従来型）シフト記号表'!$C$5:$Y$46,23,FALSE))</f>
        <v/>
      </c>
      <c r="AW120" s="184" t="str">
        <f>IF(AW118="","",VLOOKUP(AW118,'（従来型）シフト記号表'!$C$5:$Y$46,23,FALSE))</f>
        <v/>
      </c>
      <c r="AX120" s="184" t="str">
        <f>IF(AX118="","",VLOOKUP(AX118,'（従来型）シフト記号表'!$C$5:$Y$46,23,FALSE))</f>
        <v/>
      </c>
      <c r="AY120" s="184" t="str">
        <f>IF(AY118="","",VLOOKUP(AY118,'（従来型）シフト記号表'!$C$5:$Y$46,23,FALSE))</f>
        <v/>
      </c>
      <c r="AZ120" s="184" t="str">
        <f>IF(AZ118="","",VLOOKUP(AZ118,'（従来型）シフト記号表'!$C$5:$Y$46,23,FALSE))</f>
        <v/>
      </c>
      <c r="BA120" s="184" t="str">
        <f>IF(BA118="","",VLOOKUP(BA118,'（従来型）シフト記号表'!$C$5:$Y$46,23,FALSE))</f>
        <v/>
      </c>
      <c r="BB120" s="185" t="str">
        <f>IF(BB118="","",VLOOKUP(BB118,'（従来型）シフト記号表'!$C$5:$Y$46,23,FALSE))</f>
        <v/>
      </c>
      <c r="BC120" s="183" t="str">
        <f>IF(BC118="","",VLOOKUP(BC118,'（従来型）シフト記号表'!$C$5:$Y$46,23,FALSE))</f>
        <v/>
      </c>
      <c r="BD120" s="184" t="str">
        <f>IF(BD118="","",VLOOKUP(BD118,'（従来型）シフト記号表'!$C$5:$Y$46,23,FALSE))</f>
        <v/>
      </c>
      <c r="BE120" s="184" t="str">
        <f>IF(BE118="","",VLOOKUP(BE118,'（従来型）シフト記号表'!$C$5:$Y$46,23,FALSE))</f>
        <v/>
      </c>
      <c r="BF120" s="263">
        <f>IF($BI$3="計画",SUM(AA120:BB120),IF($BI$3="実績",SUM(AA120:BE120),""))</f>
        <v>0</v>
      </c>
      <c r="BG120" s="264"/>
      <c r="BH120" s="284">
        <f>IF($BI$3="計画",BF120/4,IF($BI$3="実績",(BF120/($BI$7/7)),""))</f>
        <v>0</v>
      </c>
      <c r="BI120" s="285"/>
      <c r="BJ120" s="243"/>
      <c r="BK120" s="244"/>
      <c r="BL120" s="244"/>
      <c r="BM120" s="244"/>
      <c r="BN120" s="245"/>
    </row>
    <row r="121" spans="2:66" ht="20.25" customHeight="1" x14ac:dyDescent="0.4">
      <c r="B121" s="60"/>
      <c r="C121" s="410"/>
      <c r="D121" s="413"/>
      <c r="E121" s="414"/>
      <c r="F121" s="415"/>
      <c r="G121" s="246"/>
      <c r="H121" s="247"/>
      <c r="I121" s="205"/>
      <c r="J121" s="206"/>
      <c r="K121" s="205"/>
      <c r="L121" s="206"/>
      <c r="M121" s="272"/>
      <c r="N121" s="273"/>
      <c r="O121" s="250"/>
      <c r="P121" s="251"/>
      <c r="Q121" s="251"/>
      <c r="R121" s="247"/>
      <c r="S121" s="274"/>
      <c r="T121" s="238"/>
      <c r="U121" s="275"/>
      <c r="V121" s="25" t="s">
        <v>18</v>
      </c>
      <c r="W121" s="32"/>
      <c r="X121" s="32"/>
      <c r="Y121" s="20"/>
      <c r="Z121" s="68"/>
      <c r="AA121" s="209"/>
      <c r="AB121" s="213"/>
      <c r="AC121" s="213"/>
      <c r="AD121" s="213"/>
      <c r="AE121" s="213"/>
      <c r="AF121" s="213"/>
      <c r="AG121" s="211"/>
      <c r="AH121" s="209"/>
      <c r="AI121" s="213"/>
      <c r="AJ121" s="213"/>
      <c r="AK121" s="213"/>
      <c r="AL121" s="213"/>
      <c r="AM121" s="213"/>
      <c r="AN121" s="211"/>
      <c r="AO121" s="209"/>
      <c r="AP121" s="213"/>
      <c r="AQ121" s="213"/>
      <c r="AR121" s="213"/>
      <c r="AS121" s="213"/>
      <c r="AT121" s="213"/>
      <c r="AU121" s="211"/>
      <c r="AV121" s="209"/>
      <c r="AW121" s="213"/>
      <c r="AX121" s="213"/>
      <c r="AY121" s="213"/>
      <c r="AZ121" s="213"/>
      <c r="BA121" s="213"/>
      <c r="BB121" s="211"/>
      <c r="BC121" s="209"/>
      <c r="BD121" s="213"/>
      <c r="BE121" s="214"/>
      <c r="BF121" s="280"/>
      <c r="BG121" s="281"/>
      <c r="BH121" s="282"/>
      <c r="BI121" s="283"/>
      <c r="BJ121" s="237"/>
      <c r="BK121" s="238"/>
      <c r="BL121" s="238"/>
      <c r="BM121" s="238"/>
      <c r="BN121" s="239"/>
    </row>
    <row r="122" spans="2:66" ht="20.25" customHeight="1" x14ac:dyDescent="0.4">
      <c r="B122" s="58">
        <f>B119+1</f>
        <v>35</v>
      </c>
      <c r="C122" s="411"/>
      <c r="D122" s="416"/>
      <c r="E122" s="414"/>
      <c r="F122" s="415"/>
      <c r="G122" s="246"/>
      <c r="H122" s="247"/>
      <c r="I122" s="205"/>
      <c r="J122" s="206"/>
      <c r="K122" s="205"/>
      <c r="L122" s="206"/>
      <c r="M122" s="248"/>
      <c r="N122" s="249"/>
      <c r="O122" s="250"/>
      <c r="P122" s="251"/>
      <c r="Q122" s="251"/>
      <c r="R122" s="247"/>
      <c r="S122" s="276"/>
      <c r="T122" s="241"/>
      <c r="U122" s="277"/>
      <c r="V122" s="27" t="s">
        <v>84</v>
      </c>
      <c r="W122" s="28"/>
      <c r="X122" s="28"/>
      <c r="Y122" s="23"/>
      <c r="Z122" s="63"/>
      <c r="AA122" s="179" t="str">
        <f>IF(AA121="","",VLOOKUP(AA121,'（従来型）シフト記号表'!$C$5:$W$46,21,FALSE))</f>
        <v/>
      </c>
      <c r="AB122" s="180" t="str">
        <f>IF(AB121="","",VLOOKUP(AB121,'（従来型）シフト記号表'!$C$5:$W$46,21,FALSE))</f>
        <v/>
      </c>
      <c r="AC122" s="180" t="str">
        <f>IF(AC121="","",VLOOKUP(AC121,'（従来型）シフト記号表'!$C$5:$W$46,21,FALSE))</f>
        <v/>
      </c>
      <c r="AD122" s="180" t="str">
        <f>IF(AD121="","",VLOOKUP(AD121,'（従来型）シフト記号表'!$C$5:$W$46,21,FALSE))</f>
        <v/>
      </c>
      <c r="AE122" s="180" t="str">
        <f>IF(AE121="","",VLOOKUP(AE121,'（従来型）シフト記号表'!$C$5:$W$46,21,FALSE))</f>
        <v/>
      </c>
      <c r="AF122" s="180" t="str">
        <f>IF(AF121="","",VLOOKUP(AF121,'（従来型）シフト記号表'!$C$5:$W$46,21,FALSE))</f>
        <v/>
      </c>
      <c r="AG122" s="181" t="str">
        <f>IF(AG121="","",VLOOKUP(AG121,'（従来型）シフト記号表'!$C$5:$W$46,21,FALSE))</f>
        <v/>
      </c>
      <c r="AH122" s="179" t="str">
        <f>IF(AH121="","",VLOOKUP(AH121,'（従来型）シフト記号表'!$C$5:$W$46,21,FALSE))</f>
        <v/>
      </c>
      <c r="AI122" s="180" t="str">
        <f>IF(AI121="","",VLOOKUP(AI121,'（従来型）シフト記号表'!$C$5:$W$46,21,FALSE))</f>
        <v/>
      </c>
      <c r="AJ122" s="180" t="str">
        <f>IF(AJ121="","",VLOOKUP(AJ121,'（従来型）シフト記号表'!$C$5:$W$46,21,FALSE))</f>
        <v/>
      </c>
      <c r="AK122" s="180" t="str">
        <f>IF(AK121="","",VLOOKUP(AK121,'（従来型）シフト記号表'!$C$5:$W$46,21,FALSE))</f>
        <v/>
      </c>
      <c r="AL122" s="180" t="str">
        <f>IF(AL121="","",VLOOKUP(AL121,'（従来型）シフト記号表'!$C$5:$W$46,21,FALSE))</f>
        <v/>
      </c>
      <c r="AM122" s="180" t="str">
        <f>IF(AM121="","",VLOOKUP(AM121,'（従来型）シフト記号表'!$C$5:$W$46,21,FALSE))</f>
        <v/>
      </c>
      <c r="AN122" s="181" t="str">
        <f>IF(AN121="","",VLOOKUP(AN121,'（従来型）シフト記号表'!$C$5:$W$46,21,FALSE))</f>
        <v/>
      </c>
      <c r="AO122" s="179" t="str">
        <f>IF(AO121="","",VLOOKUP(AO121,'（従来型）シフト記号表'!$C$5:$W$46,21,FALSE))</f>
        <v/>
      </c>
      <c r="AP122" s="180" t="str">
        <f>IF(AP121="","",VLOOKUP(AP121,'（従来型）シフト記号表'!$C$5:$W$46,21,FALSE))</f>
        <v/>
      </c>
      <c r="AQ122" s="180" t="str">
        <f>IF(AQ121="","",VLOOKUP(AQ121,'（従来型）シフト記号表'!$C$5:$W$46,21,FALSE))</f>
        <v/>
      </c>
      <c r="AR122" s="180" t="str">
        <f>IF(AR121="","",VLOOKUP(AR121,'（従来型）シフト記号表'!$C$5:$W$46,21,FALSE))</f>
        <v/>
      </c>
      <c r="AS122" s="180" t="str">
        <f>IF(AS121="","",VLOOKUP(AS121,'（従来型）シフト記号表'!$C$5:$W$46,21,FALSE))</f>
        <v/>
      </c>
      <c r="AT122" s="180" t="str">
        <f>IF(AT121="","",VLOOKUP(AT121,'（従来型）シフト記号表'!$C$5:$W$46,21,FALSE))</f>
        <v/>
      </c>
      <c r="AU122" s="181" t="str">
        <f>IF(AU121="","",VLOOKUP(AU121,'（従来型）シフト記号表'!$C$5:$W$46,21,FALSE))</f>
        <v/>
      </c>
      <c r="AV122" s="179" t="str">
        <f>IF(AV121="","",VLOOKUP(AV121,'（従来型）シフト記号表'!$C$5:$W$46,21,FALSE))</f>
        <v/>
      </c>
      <c r="AW122" s="180" t="str">
        <f>IF(AW121="","",VLOOKUP(AW121,'（従来型）シフト記号表'!$C$5:$W$46,21,FALSE))</f>
        <v/>
      </c>
      <c r="AX122" s="180" t="str">
        <f>IF(AX121="","",VLOOKUP(AX121,'（従来型）シフト記号表'!$C$5:$W$46,21,FALSE))</f>
        <v/>
      </c>
      <c r="AY122" s="180" t="str">
        <f>IF(AY121="","",VLOOKUP(AY121,'（従来型）シフト記号表'!$C$5:$W$46,21,FALSE))</f>
        <v/>
      </c>
      <c r="AZ122" s="180" t="str">
        <f>IF(AZ121="","",VLOOKUP(AZ121,'（従来型）シフト記号表'!$C$5:$W$46,21,FALSE))</f>
        <v/>
      </c>
      <c r="BA122" s="180" t="str">
        <f>IF(BA121="","",VLOOKUP(BA121,'（従来型）シフト記号表'!$C$5:$W$46,21,FALSE))</f>
        <v/>
      </c>
      <c r="BB122" s="181" t="str">
        <f>IF(BB121="","",VLOOKUP(BB121,'（従来型）シフト記号表'!$C$5:$W$46,21,FALSE))</f>
        <v/>
      </c>
      <c r="BC122" s="179" t="str">
        <f>IF(BC121="","",VLOOKUP(BC121,'（従来型）シフト記号表'!$C$5:$W$46,21,FALSE))</f>
        <v/>
      </c>
      <c r="BD122" s="180" t="str">
        <f>IF(BD121="","",VLOOKUP(BD121,'（従来型）シフト記号表'!$C$5:$W$46,21,FALSE))</f>
        <v/>
      </c>
      <c r="BE122" s="180" t="str">
        <f>IF(BE121="","",VLOOKUP(BE121,'（従来型）シフト記号表'!$C$5:$W$46,21,FALSE))</f>
        <v/>
      </c>
      <c r="BF122" s="252">
        <f>IF($BI$3="計画",SUM(AA122:BB122),IF($BI$3="実績",SUM(AA122:BE122),""))</f>
        <v>0</v>
      </c>
      <c r="BG122" s="253"/>
      <c r="BH122" s="254">
        <f>IF($BI$3="計画",BF122/4,IF($BI$3="実績",(BF122/($BI$7/7)),""))</f>
        <v>0</v>
      </c>
      <c r="BI122" s="255"/>
      <c r="BJ122" s="240"/>
      <c r="BK122" s="241"/>
      <c r="BL122" s="241"/>
      <c r="BM122" s="241"/>
      <c r="BN122" s="242"/>
    </row>
    <row r="123" spans="2:66" ht="20.25" customHeight="1" x14ac:dyDescent="0.4">
      <c r="B123" s="59"/>
      <c r="C123" s="411"/>
      <c r="D123" s="416"/>
      <c r="E123" s="414"/>
      <c r="F123" s="415"/>
      <c r="G123" s="256"/>
      <c r="H123" s="257"/>
      <c r="I123" s="265">
        <f>G122</f>
        <v>0</v>
      </c>
      <c r="J123" s="257"/>
      <c r="K123" s="265">
        <f>M122</f>
        <v>0</v>
      </c>
      <c r="L123" s="257"/>
      <c r="M123" s="258"/>
      <c r="N123" s="259"/>
      <c r="O123" s="260"/>
      <c r="P123" s="261"/>
      <c r="Q123" s="261"/>
      <c r="R123" s="262"/>
      <c r="S123" s="278"/>
      <c r="T123" s="244"/>
      <c r="U123" s="279"/>
      <c r="V123" s="29" t="s">
        <v>129</v>
      </c>
      <c r="W123" s="52"/>
      <c r="X123" s="52"/>
      <c r="Y123" s="53"/>
      <c r="Z123" s="69"/>
      <c r="AA123" s="183" t="str">
        <f>IF(AA121="","",VLOOKUP(AA121,'（従来型）シフト記号表'!$C$5:$Y$46,23,FALSE))</f>
        <v/>
      </c>
      <c r="AB123" s="184" t="str">
        <f>IF(AB121="","",VLOOKUP(AB121,'（従来型）シフト記号表'!$C$5:$Y$46,23,FALSE))</f>
        <v/>
      </c>
      <c r="AC123" s="184" t="str">
        <f>IF(AC121="","",VLOOKUP(AC121,'（従来型）シフト記号表'!$C$5:$Y$46,23,FALSE))</f>
        <v/>
      </c>
      <c r="AD123" s="184" t="str">
        <f>IF(AD121="","",VLOOKUP(AD121,'（従来型）シフト記号表'!$C$5:$Y$46,23,FALSE))</f>
        <v/>
      </c>
      <c r="AE123" s="184" t="str">
        <f>IF(AE121="","",VLOOKUP(AE121,'（従来型）シフト記号表'!$C$5:$Y$46,23,FALSE))</f>
        <v/>
      </c>
      <c r="AF123" s="184" t="str">
        <f>IF(AF121="","",VLOOKUP(AF121,'（従来型）シフト記号表'!$C$5:$Y$46,23,FALSE))</f>
        <v/>
      </c>
      <c r="AG123" s="185" t="str">
        <f>IF(AG121="","",VLOOKUP(AG121,'（従来型）シフト記号表'!$C$5:$Y$46,23,FALSE))</f>
        <v/>
      </c>
      <c r="AH123" s="183" t="str">
        <f>IF(AH121="","",VLOOKUP(AH121,'（従来型）シフト記号表'!$C$5:$Y$46,23,FALSE))</f>
        <v/>
      </c>
      <c r="AI123" s="184" t="str">
        <f>IF(AI121="","",VLOOKUP(AI121,'（従来型）シフト記号表'!$C$5:$Y$46,23,FALSE))</f>
        <v/>
      </c>
      <c r="AJ123" s="184" t="str">
        <f>IF(AJ121="","",VLOOKUP(AJ121,'（従来型）シフト記号表'!$C$5:$Y$46,23,FALSE))</f>
        <v/>
      </c>
      <c r="AK123" s="184" t="str">
        <f>IF(AK121="","",VLOOKUP(AK121,'（従来型）シフト記号表'!$C$5:$Y$46,23,FALSE))</f>
        <v/>
      </c>
      <c r="AL123" s="184" t="str">
        <f>IF(AL121="","",VLOOKUP(AL121,'（従来型）シフト記号表'!$C$5:$Y$46,23,FALSE))</f>
        <v/>
      </c>
      <c r="AM123" s="184" t="str">
        <f>IF(AM121="","",VLOOKUP(AM121,'（従来型）シフト記号表'!$C$5:$Y$46,23,FALSE))</f>
        <v/>
      </c>
      <c r="AN123" s="185" t="str">
        <f>IF(AN121="","",VLOOKUP(AN121,'（従来型）シフト記号表'!$C$5:$Y$46,23,FALSE))</f>
        <v/>
      </c>
      <c r="AO123" s="183" t="str">
        <f>IF(AO121="","",VLOOKUP(AO121,'（従来型）シフト記号表'!$C$5:$Y$46,23,FALSE))</f>
        <v/>
      </c>
      <c r="AP123" s="184" t="str">
        <f>IF(AP121="","",VLOOKUP(AP121,'（従来型）シフト記号表'!$C$5:$Y$46,23,FALSE))</f>
        <v/>
      </c>
      <c r="AQ123" s="184" t="str">
        <f>IF(AQ121="","",VLOOKUP(AQ121,'（従来型）シフト記号表'!$C$5:$Y$46,23,FALSE))</f>
        <v/>
      </c>
      <c r="AR123" s="184" t="str">
        <f>IF(AR121="","",VLOOKUP(AR121,'（従来型）シフト記号表'!$C$5:$Y$46,23,FALSE))</f>
        <v/>
      </c>
      <c r="AS123" s="184" t="str">
        <f>IF(AS121="","",VLOOKUP(AS121,'（従来型）シフト記号表'!$C$5:$Y$46,23,FALSE))</f>
        <v/>
      </c>
      <c r="AT123" s="184" t="str">
        <f>IF(AT121="","",VLOOKUP(AT121,'（従来型）シフト記号表'!$C$5:$Y$46,23,FALSE))</f>
        <v/>
      </c>
      <c r="AU123" s="185" t="str">
        <f>IF(AU121="","",VLOOKUP(AU121,'（従来型）シフト記号表'!$C$5:$Y$46,23,FALSE))</f>
        <v/>
      </c>
      <c r="AV123" s="183" t="str">
        <f>IF(AV121="","",VLOOKUP(AV121,'（従来型）シフト記号表'!$C$5:$Y$46,23,FALSE))</f>
        <v/>
      </c>
      <c r="AW123" s="184" t="str">
        <f>IF(AW121="","",VLOOKUP(AW121,'（従来型）シフト記号表'!$C$5:$Y$46,23,FALSE))</f>
        <v/>
      </c>
      <c r="AX123" s="184" t="str">
        <f>IF(AX121="","",VLOOKUP(AX121,'（従来型）シフト記号表'!$C$5:$Y$46,23,FALSE))</f>
        <v/>
      </c>
      <c r="AY123" s="184" t="str">
        <f>IF(AY121="","",VLOOKUP(AY121,'（従来型）シフト記号表'!$C$5:$Y$46,23,FALSE))</f>
        <v/>
      </c>
      <c r="AZ123" s="184" t="str">
        <f>IF(AZ121="","",VLOOKUP(AZ121,'（従来型）シフト記号表'!$C$5:$Y$46,23,FALSE))</f>
        <v/>
      </c>
      <c r="BA123" s="184" t="str">
        <f>IF(BA121="","",VLOOKUP(BA121,'（従来型）シフト記号表'!$C$5:$Y$46,23,FALSE))</f>
        <v/>
      </c>
      <c r="BB123" s="185" t="str">
        <f>IF(BB121="","",VLOOKUP(BB121,'（従来型）シフト記号表'!$C$5:$Y$46,23,FALSE))</f>
        <v/>
      </c>
      <c r="BC123" s="183" t="str">
        <f>IF(BC121="","",VLOOKUP(BC121,'（従来型）シフト記号表'!$C$5:$Y$46,23,FALSE))</f>
        <v/>
      </c>
      <c r="BD123" s="184" t="str">
        <f>IF(BD121="","",VLOOKUP(BD121,'（従来型）シフト記号表'!$C$5:$Y$46,23,FALSE))</f>
        <v/>
      </c>
      <c r="BE123" s="184" t="str">
        <f>IF(BE121="","",VLOOKUP(BE121,'（従来型）シフト記号表'!$C$5:$Y$46,23,FALSE))</f>
        <v/>
      </c>
      <c r="BF123" s="263">
        <f>IF($BI$3="計画",SUM(AA123:BB123),IF($BI$3="実績",SUM(AA123:BE123),""))</f>
        <v>0</v>
      </c>
      <c r="BG123" s="264"/>
      <c r="BH123" s="284">
        <f>IF($BI$3="計画",BF123/4,IF($BI$3="実績",(BF123/($BI$7/7)),""))</f>
        <v>0</v>
      </c>
      <c r="BI123" s="285"/>
      <c r="BJ123" s="243"/>
      <c r="BK123" s="244"/>
      <c r="BL123" s="244"/>
      <c r="BM123" s="244"/>
      <c r="BN123" s="245"/>
    </row>
    <row r="124" spans="2:66" ht="20.25" customHeight="1" x14ac:dyDescent="0.4">
      <c r="B124" s="60"/>
      <c r="C124" s="410"/>
      <c r="D124" s="413"/>
      <c r="E124" s="414"/>
      <c r="F124" s="415"/>
      <c r="G124" s="286"/>
      <c r="H124" s="287"/>
      <c r="I124" s="207"/>
      <c r="J124" s="208"/>
      <c r="K124" s="207"/>
      <c r="L124" s="208"/>
      <c r="M124" s="272"/>
      <c r="N124" s="273"/>
      <c r="O124" s="288"/>
      <c r="P124" s="289"/>
      <c r="Q124" s="289"/>
      <c r="R124" s="287"/>
      <c r="S124" s="274"/>
      <c r="T124" s="238"/>
      <c r="U124" s="275"/>
      <c r="V124" s="54" t="s">
        <v>18</v>
      </c>
      <c r="W124" s="55"/>
      <c r="X124" s="55"/>
      <c r="Y124" s="56"/>
      <c r="Z124" s="70"/>
      <c r="AA124" s="209"/>
      <c r="AB124" s="213"/>
      <c r="AC124" s="213"/>
      <c r="AD124" s="213"/>
      <c r="AE124" s="213"/>
      <c r="AF124" s="213"/>
      <c r="AG124" s="211"/>
      <c r="AH124" s="209"/>
      <c r="AI124" s="213"/>
      <c r="AJ124" s="213"/>
      <c r="AK124" s="213"/>
      <c r="AL124" s="213"/>
      <c r="AM124" s="213"/>
      <c r="AN124" s="211"/>
      <c r="AO124" s="209"/>
      <c r="AP124" s="213"/>
      <c r="AQ124" s="213"/>
      <c r="AR124" s="213"/>
      <c r="AS124" s="213"/>
      <c r="AT124" s="213"/>
      <c r="AU124" s="211"/>
      <c r="AV124" s="209"/>
      <c r="AW124" s="213"/>
      <c r="AX124" s="213"/>
      <c r="AY124" s="213"/>
      <c r="AZ124" s="213"/>
      <c r="BA124" s="213"/>
      <c r="BB124" s="211"/>
      <c r="BC124" s="209"/>
      <c r="BD124" s="213"/>
      <c r="BE124" s="214"/>
      <c r="BF124" s="280"/>
      <c r="BG124" s="281"/>
      <c r="BH124" s="282"/>
      <c r="BI124" s="283"/>
      <c r="BJ124" s="237"/>
      <c r="BK124" s="238"/>
      <c r="BL124" s="238"/>
      <c r="BM124" s="238"/>
      <c r="BN124" s="239"/>
    </row>
    <row r="125" spans="2:66" ht="20.25" customHeight="1" x14ac:dyDescent="0.4">
      <c r="B125" s="58">
        <f>B122+1</f>
        <v>36</v>
      </c>
      <c r="C125" s="411"/>
      <c r="D125" s="416"/>
      <c r="E125" s="414"/>
      <c r="F125" s="415"/>
      <c r="G125" s="246"/>
      <c r="H125" s="247"/>
      <c r="I125" s="205"/>
      <c r="J125" s="206"/>
      <c r="K125" s="205"/>
      <c r="L125" s="206"/>
      <c r="M125" s="248"/>
      <c r="N125" s="249"/>
      <c r="O125" s="250"/>
      <c r="P125" s="251"/>
      <c r="Q125" s="251"/>
      <c r="R125" s="247"/>
      <c r="S125" s="276"/>
      <c r="T125" s="241"/>
      <c r="U125" s="277"/>
      <c r="V125" s="27" t="s">
        <v>84</v>
      </c>
      <c r="W125" s="28"/>
      <c r="X125" s="28"/>
      <c r="Y125" s="23"/>
      <c r="Z125" s="63"/>
      <c r="AA125" s="179" t="str">
        <f>IF(AA124="","",VLOOKUP(AA124,'（従来型）シフト記号表'!$C$5:$W$46,21,FALSE))</f>
        <v/>
      </c>
      <c r="AB125" s="180" t="str">
        <f>IF(AB124="","",VLOOKUP(AB124,'（従来型）シフト記号表'!$C$5:$W$46,21,FALSE))</f>
        <v/>
      </c>
      <c r="AC125" s="180" t="str">
        <f>IF(AC124="","",VLOOKUP(AC124,'（従来型）シフト記号表'!$C$5:$W$46,21,FALSE))</f>
        <v/>
      </c>
      <c r="AD125" s="180" t="str">
        <f>IF(AD124="","",VLOOKUP(AD124,'（従来型）シフト記号表'!$C$5:$W$46,21,FALSE))</f>
        <v/>
      </c>
      <c r="AE125" s="180" t="str">
        <f>IF(AE124="","",VLOOKUP(AE124,'（従来型）シフト記号表'!$C$5:$W$46,21,FALSE))</f>
        <v/>
      </c>
      <c r="AF125" s="180" t="str">
        <f>IF(AF124="","",VLOOKUP(AF124,'（従来型）シフト記号表'!$C$5:$W$46,21,FALSE))</f>
        <v/>
      </c>
      <c r="AG125" s="181" t="str">
        <f>IF(AG124="","",VLOOKUP(AG124,'（従来型）シフト記号表'!$C$5:$W$46,21,FALSE))</f>
        <v/>
      </c>
      <c r="AH125" s="179" t="str">
        <f>IF(AH124="","",VLOOKUP(AH124,'（従来型）シフト記号表'!$C$5:$W$46,21,FALSE))</f>
        <v/>
      </c>
      <c r="AI125" s="180" t="str">
        <f>IF(AI124="","",VLOOKUP(AI124,'（従来型）シフト記号表'!$C$5:$W$46,21,FALSE))</f>
        <v/>
      </c>
      <c r="AJ125" s="180" t="str">
        <f>IF(AJ124="","",VLOOKUP(AJ124,'（従来型）シフト記号表'!$C$5:$W$46,21,FALSE))</f>
        <v/>
      </c>
      <c r="AK125" s="180" t="str">
        <f>IF(AK124="","",VLOOKUP(AK124,'（従来型）シフト記号表'!$C$5:$W$46,21,FALSE))</f>
        <v/>
      </c>
      <c r="AL125" s="180" t="str">
        <f>IF(AL124="","",VLOOKUP(AL124,'（従来型）シフト記号表'!$C$5:$W$46,21,FALSE))</f>
        <v/>
      </c>
      <c r="AM125" s="180" t="str">
        <f>IF(AM124="","",VLOOKUP(AM124,'（従来型）シフト記号表'!$C$5:$W$46,21,FALSE))</f>
        <v/>
      </c>
      <c r="AN125" s="181" t="str">
        <f>IF(AN124="","",VLOOKUP(AN124,'（従来型）シフト記号表'!$C$5:$W$46,21,FALSE))</f>
        <v/>
      </c>
      <c r="AO125" s="179" t="str">
        <f>IF(AO124="","",VLOOKUP(AO124,'（従来型）シフト記号表'!$C$5:$W$46,21,FALSE))</f>
        <v/>
      </c>
      <c r="AP125" s="180" t="str">
        <f>IF(AP124="","",VLOOKUP(AP124,'（従来型）シフト記号表'!$C$5:$W$46,21,FALSE))</f>
        <v/>
      </c>
      <c r="AQ125" s="180" t="str">
        <f>IF(AQ124="","",VLOOKUP(AQ124,'（従来型）シフト記号表'!$C$5:$W$46,21,FALSE))</f>
        <v/>
      </c>
      <c r="AR125" s="180" t="str">
        <f>IF(AR124="","",VLOOKUP(AR124,'（従来型）シフト記号表'!$C$5:$W$46,21,FALSE))</f>
        <v/>
      </c>
      <c r="AS125" s="180" t="str">
        <f>IF(AS124="","",VLOOKUP(AS124,'（従来型）シフト記号表'!$C$5:$W$46,21,FALSE))</f>
        <v/>
      </c>
      <c r="AT125" s="180" t="str">
        <f>IF(AT124="","",VLOOKUP(AT124,'（従来型）シフト記号表'!$C$5:$W$46,21,FALSE))</f>
        <v/>
      </c>
      <c r="AU125" s="181" t="str">
        <f>IF(AU124="","",VLOOKUP(AU124,'（従来型）シフト記号表'!$C$5:$W$46,21,FALSE))</f>
        <v/>
      </c>
      <c r="AV125" s="179" t="str">
        <f>IF(AV124="","",VLOOKUP(AV124,'（従来型）シフト記号表'!$C$5:$W$46,21,FALSE))</f>
        <v/>
      </c>
      <c r="AW125" s="180" t="str">
        <f>IF(AW124="","",VLOOKUP(AW124,'（従来型）シフト記号表'!$C$5:$W$46,21,FALSE))</f>
        <v/>
      </c>
      <c r="AX125" s="180" t="str">
        <f>IF(AX124="","",VLOOKUP(AX124,'（従来型）シフト記号表'!$C$5:$W$46,21,FALSE))</f>
        <v/>
      </c>
      <c r="AY125" s="180" t="str">
        <f>IF(AY124="","",VLOOKUP(AY124,'（従来型）シフト記号表'!$C$5:$W$46,21,FALSE))</f>
        <v/>
      </c>
      <c r="AZ125" s="180" t="str">
        <f>IF(AZ124="","",VLOOKUP(AZ124,'（従来型）シフト記号表'!$C$5:$W$46,21,FALSE))</f>
        <v/>
      </c>
      <c r="BA125" s="180" t="str">
        <f>IF(BA124="","",VLOOKUP(BA124,'（従来型）シフト記号表'!$C$5:$W$46,21,FALSE))</f>
        <v/>
      </c>
      <c r="BB125" s="181" t="str">
        <f>IF(BB124="","",VLOOKUP(BB124,'（従来型）シフト記号表'!$C$5:$W$46,21,FALSE))</f>
        <v/>
      </c>
      <c r="BC125" s="179" t="str">
        <f>IF(BC124="","",VLOOKUP(BC124,'（従来型）シフト記号表'!$C$5:$W$46,21,FALSE))</f>
        <v/>
      </c>
      <c r="BD125" s="180" t="str">
        <f>IF(BD124="","",VLOOKUP(BD124,'（従来型）シフト記号表'!$C$5:$W$46,21,FALSE))</f>
        <v/>
      </c>
      <c r="BE125" s="180" t="str">
        <f>IF(BE124="","",VLOOKUP(BE124,'（従来型）シフト記号表'!$C$5:$W$46,21,FALSE))</f>
        <v/>
      </c>
      <c r="BF125" s="252">
        <f>IF($BI$3="計画",SUM(AA125:BB125),IF($BI$3="実績",SUM(AA125:BE125),""))</f>
        <v>0</v>
      </c>
      <c r="BG125" s="253"/>
      <c r="BH125" s="254">
        <f>IF($BI$3="計画",BF125/4,IF($BI$3="実績",(BF125/($BI$7/7)),""))</f>
        <v>0</v>
      </c>
      <c r="BI125" s="255"/>
      <c r="BJ125" s="240"/>
      <c r="BK125" s="241"/>
      <c r="BL125" s="241"/>
      <c r="BM125" s="241"/>
      <c r="BN125" s="242"/>
    </row>
    <row r="126" spans="2:66" ht="20.25" customHeight="1" thickBot="1" x14ac:dyDescent="0.45">
      <c r="B126" s="143"/>
      <c r="C126" s="412"/>
      <c r="D126" s="417"/>
      <c r="E126" s="418"/>
      <c r="F126" s="419"/>
      <c r="G126" s="310"/>
      <c r="H126" s="311"/>
      <c r="I126" s="319">
        <f>G125</f>
        <v>0</v>
      </c>
      <c r="J126" s="311"/>
      <c r="K126" s="319">
        <f>M125</f>
        <v>0</v>
      </c>
      <c r="L126" s="311"/>
      <c r="M126" s="312"/>
      <c r="N126" s="313"/>
      <c r="O126" s="327"/>
      <c r="P126" s="328"/>
      <c r="Q126" s="328"/>
      <c r="R126" s="329"/>
      <c r="S126" s="324"/>
      <c r="T126" s="325"/>
      <c r="U126" s="326"/>
      <c r="V126" s="71" t="s">
        <v>129</v>
      </c>
      <c r="W126" s="34"/>
      <c r="X126" s="34"/>
      <c r="Y126" s="72"/>
      <c r="Z126" s="73"/>
      <c r="AA126" s="187" t="str">
        <f>IF(AA124="","",VLOOKUP(AA124,'（従来型）シフト記号表'!$C$5:$Y$46,23,FALSE))</f>
        <v/>
      </c>
      <c r="AB126" s="188" t="str">
        <f>IF(AB124="","",VLOOKUP(AB124,'（従来型）シフト記号表'!$C$5:$Y$46,23,FALSE))</f>
        <v/>
      </c>
      <c r="AC126" s="188" t="str">
        <f>IF(AC124="","",VLOOKUP(AC124,'（従来型）シフト記号表'!$C$5:$Y$46,23,FALSE))</f>
        <v/>
      </c>
      <c r="AD126" s="188" t="str">
        <f>IF(AD124="","",VLOOKUP(AD124,'（従来型）シフト記号表'!$C$5:$Y$46,23,FALSE))</f>
        <v/>
      </c>
      <c r="AE126" s="188" t="str">
        <f>IF(AE124="","",VLOOKUP(AE124,'（従来型）シフト記号表'!$C$5:$Y$46,23,FALSE))</f>
        <v/>
      </c>
      <c r="AF126" s="188" t="str">
        <f>IF(AF124="","",VLOOKUP(AF124,'（従来型）シフト記号表'!$C$5:$Y$46,23,FALSE))</f>
        <v/>
      </c>
      <c r="AG126" s="189" t="str">
        <f>IF(AG124="","",VLOOKUP(AG124,'（従来型）シフト記号表'!$C$5:$Y$46,23,FALSE))</f>
        <v/>
      </c>
      <c r="AH126" s="187" t="str">
        <f>IF(AH124="","",VLOOKUP(AH124,'（従来型）シフト記号表'!$C$5:$Y$46,23,FALSE))</f>
        <v/>
      </c>
      <c r="AI126" s="188" t="str">
        <f>IF(AI124="","",VLOOKUP(AI124,'（従来型）シフト記号表'!$C$5:$Y$46,23,FALSE))</f>
        <v/>
      </c>
      <c r="AJ126" s="188" t="str">
        <f>IF(AJ124="","",VLOOKUP(AJ124,'（従来型）シフト記号表'!$C$5:$Y$46,23,FALSE))</f>
        <v/>
      </c>
      <c r="AK126" s="188" t="str">
        <f>IF(AK124="","",VLOOKUP(AK124,'（従来型）シフト記号表'!$C$5:$Y$46,23,FALSE))</f>
        <v/>
      </c>
      <c r="AL126" s="188" t="str">
        <f>IF(AL124="","",VLOOKUP(AL124,'（従来型）シフト記号表'!$C$5:$Y$46,23,FALSE))</f>
        <v/>
      </c>
      <c r="AM126" s="188" t="str">
        <f>IF(AM124="","",VLOOKUP(AM124,'（従来型）シフト記号表'!$C$5:$Y$46,23,FALSE))</f>
        <v/>
      </c>
      <c r="AN126" s="189" t="str">
        <f>IF(AN124="","",VLOOKUP(AN124,'（従来型）シフト記号表'!$C$5:$Y$46,23,FALSE))</f>
        <v/>
      </c>
      <c r="AO126" s="187" t="str">
        <f>IF(AO124="","",VLOOKUP(AO124,'（従来型）シフト記号表'!$C$5:$Y$46,23,FALSE))</f>
        <v/>
      </c>
      <c r="AP126" s="188" t="str">
        <f>IF(AP124="","",VLOOKUP(AP124,'（従来型）シフト記号表'!$C$5:$Y$46,23,FALSE))</f>
        <v/>
      </c>
      <c r="AQ126" s="188" t="str">
        <f>IF(AQ124="","",VLOOKUP(AQ124,'（従来型）シフト記号表'!$C$5:$Y$46,23,FALSE))</f>
        <v/>
      </c>
      <c r="AR126" s="188" t="str">
        <f>IF(AR124="","",VLOOKUP(AR124,'（従来型）シフト記号表'!$C$5:$Y$46,23,FALSE))</f>
        <v/>
      </c>
      <c r="AS126" s="188" t="str">
        <f>IF(AS124="","",VLOOKUP(AS124,'（従来型）シフト記号表'!$C$5:$Y$46,23,FALSE))</f>
        <v/>
      </c>
      <c r="AT126" s="188" t="str">
        <f>IF(AT124="","",VLOOKUP(AT124,'（従来型）シフト記号表'!$C$5:$Y$46,23,FALSE))</f>
        <v/>
      </c>
      <c r="AU126" s="189" t="str">
        <f>IF(AU124="","",VLOOKUP(AU124,'（従来型）シフト記号表'!$C$5:$Y$46,23,FALSE))</f>
        <v/>
      </c>
      <c r="AV126" s="187" t="str">
        <f>IF(AV124="","",VLOOKUP(AV124,'（従来型）シフト記号表'!$C$5:$Y$46,23,FALSE))</f>
        <v/>
      </c>
      <c r="AW126" s="188" t="str">
        <f>IF(AW124="","",VLOOKUP(AW124,'（従来型）シフト記号表'!$C$5:$Y$46,23,FALSE))</f>
        <v/>
      </c>
      <c r="AX126" s="188" t="str">
        <f>IF(AX124="","",VLOOKUP(AX124,'（従来型）シフト記号表'!$C$5:$Y$46,23,FALSE))</f>
        <v/>
      </c>
      <c r="AY126" s="188" t="str">
        <f>IF(AY124="","",VLOOKUP(AY124,'（従来型）シフト記号表'!$C$5:$Y$46,23,FALSE))</f>
        <v/>
      </c>
      <c r="AZ126" s="188" t="str">
        <f>IF(AZ124="","",VLOOKUP(AZ124,'（従来型）シフト記号表'!$C$5:$Y$46,23,FALSE))</f>
        <v/>
      </c>
      <c r="BA126" s="188" t="str">
        <f>IF(BA124="","",VLOOKUP(BA124,'（従来型）シフト記号表'!$C$5:$Y$46,23,FALSE))</f>
        <v/>
      </c>
      <c r="BB126" s="189" t="str">
        <f>IF(BB124="","",VLOOKUP(BB124,'（従来型）シフト記号表'!$C$5:$Y$46,23,FALSE))</f>
        <v/>
      </c>
      <c r="BC126" s="187" t="str">
        <f>IF(BC124="","",VLOOKUP(BC124,'（従来型）シフト記号表'!$C$5:$Y$46,23,FALSE))</f>
        <v/>
      </c>
      <c r="BD126" s="188" t="str">
        <f>IF(BD124="","",VLOOKUP(BD124,'（従来型）シフト記号表'!$C$5:$Y$46,23,FALSE))</f>
        <v/>
      </c>
      <c r="BE126" s="190" t="str">
        <f>IF(BE124="","",VLOOKUP(BE124,'（従来型）シフト記号表'!$C$5:$Y$46,23,FALSE))</f>
        <v/>
      </c>
      <c r="BF126" s="314">
        <f>IF($BI$3="計画",SUM(AA126:BB126),IF($BI$3="実績",SUM(AA126:BE126),""))</f>
        <v>0</v>
      </c>
      <c r="BG126" s="315"/>
      <c r="BH126" s="316">
        <f>IF($BI$3="計画",BF126/4,IF($BI$3="実績",(BF126/($BI$7/7)),""))</f>
        <v>0</v>
      </c>
      <c r="BI126" s="317"/>
      <c r="BJ126" s="330"/>
      <c r="BK126" s="325"/>
      <c r="BL126" s="325"/>
      <c r="BM126" s="325"/>
      <c r="BN126" s="331"/>
    </row>
    <row r="127" spans="2:66" ht="20.25" customHeight="1" x14ac:dyDescent="0.4">
      <c r="B127" s="122"/>
      <c r="C127" s="122"/>
      <c r="D127" s="122"/>
      <c r="E127" s="122"/>
      <c r="F127" s="122"/>
      <c r="G127" s="144"/>
      <c r="H127" s="144"/>
      <c r="I127" s="144"/>
      <c r="J127" s="144"/>
      <c r="K127" s="144"/>
      <c r="L127" s="144"/>
      <c r="M127" s="166"/>
      <c r="N127" s="166"/>
      <c r="O127" s="144"/>
      <c r="P127" s="144"/>
      <c r="Q127" s="144"/>
      <c r="R127" s="144"/>
      <c r="S127" s="167"/>
      <c r="T127" s="167"/>
      <c r="U127" s="167"/>
      <c r="V127" s="147"/>
      <c r="W127" s="147"/>
      <c r="X127" s="147"/>
      <c r="Y127" s="148"/>
      <c r="Z127" s="149"/>
      <c r="AA127" s="150"/>
      <c r="AB127" s="150"/>
      <c r="AC127" s="150"/>
      <c r="AD127" s="150"/>
      <c r="AE127" s="150"/>
      <c r="AF127" s="150"/>
      <c r="AG127" s="150"/>
      <c r="AH127" s="150"/>
      <c r="AI127" s="150"/>
      <c r="AJ127" s="150"/>
      <c r="AK127" s="150"/>
      <c r="AL127" s="150"/>
      <c r="AM127" s="150"/>
      <c r="AN127" s="150"/>
      <c r="AO127" s="150"/>
      <c r="AP127" s="150"/>
      <c r="AQ127" s="150"/>
      <c r="AR127" s="150"/>
      <c r="AS127" s="150"/>
      <c r="AT127" s="150"/>
      <c r="AU127" s="150"/>
      <c r="AV127" s="150"/>
      <c r="AW127" s="150"/>
      <c r="AX127" s="150"/>
      <c r="AY127" s="150"/>
      <c r="AZ127" s="150"/>
      <c r="BA127" s="150"/>
      <c r="BB127" s="150"/>
      <c r="BC127" s="150"/>
      <c r="BD127" s="150"/>
      <c r="BE127" s="150"/>
      <c r="BF127" s="150"/>
      <c r="BG127" s="150"/>
      <c r="BH127" s="151"/>
      <c r="BI127" s="151"/>
      <c r="BJ127" s="167"/>
      <c r="BK127" s="167"/>
      <c r="BL127" s="167"/>
      <c r="BM127" s="167"/>
      <c r="BN127" s="167"/>
    </row>
    <row r="128" spans="2:66" ht="20.25" customHeight="1" x14ac:dyDescent="0.4">
      <c r="B128" s="122"/>
      <c r="C128" s="122"/>
      <c r="D128" s="122"/>
      <c r="E128" s="122"/>
      <c r="F128" s="122"/>
      <c r="G128" s="144"/>
      <c r="H128" s="144"/>
      <c r="I128" s="144"/>
      <c r="J128" s="144"/>
      <c r="K128" s="144"/>
      <c r="L128" s="144"/>
      <c r="M128" s="166"/>
      <c r="N128" s="152" t="s">
        <v>260</v>
      </c>
      <c r="O128" s="152"/>
      <c r="P128" s="152"/>
      <c r="Q128" s="152"/>
      <c r="R128" s="152"/>
      <c r="S128" s="152"/>
      <c r="T128" s="152"/>
      <c r="U128" s="152"/>
      <c r="V128" s="152"/>
      <c r="W128" s="152"/>
      <c r="X128" s="153"/>
      <c r="Y128" s="152"/>
      <c r="Z128" s="152"/>
      <c r="AA128" s="152"/>
      <c r="AB128" s="152"/>
      <c r="AC128" s="152"/>
      <c r="AD128" s="150"/>
      <c r="AE128" s="150"/>
      <c r="AF128" s="150"/>
      <c r="AG128" s="150"/>
      <c r="AH128" s="150"/>
      <c r="AI128" s="150"/>
      <c r="AJ128" s="150"/>
      <c r="AK128" s="150"/>
      <c r="AL128" s="150"/>
      <c r="AM128" s="150"/>
      <c r="AN128" s="150"/>
      <c r="AO128" s="150"/>
      <c r="AP128" s="150"/>
      <c r="AQ128" s="150"/>
      <c r="AR128" s="150"/>
      <c r="AS128" s="150"/>
      <c r="AT128" s="150"/>
      <c r="AU128" s="150"/>
      <c r="AV128" s="150"/>
      <c r="AW128" s="150"/>
      <c r="AX128" s="150"/>
      <c r="AY128" s="150"/>
      <c r="AZ128" s="150"/>
      <c r="BA128" s="150"/>
      <c r="BB128" s="150"/>
      <c r="BC128" s="150"/>
      <c r="BD128" s="150"/>
      <c r="BE128" s="150"/>
      <c r="BF128" s="150"/>
      <c r="BG128" s="150"/>
      <c r="BH128" s="151"/>
      <c r="BI128" s="151"/>
      <c r="BJ128" s="167"/>
      <c r="BK128" s="167"/>
      <c r="BL128" s="167"/>
      <c r="BM128" s="167"/>
      <c r="BN128" s="167"/>
    </row>
    <row r="129" spans="2:66" ht="20.25" customHeight="1" x14ac:dyDescent="0.4">
      <c r="B129" s="122"/>
      <c r="C129" s="122"/>
      <c r="D129" s="122"/>
      <c r="E129" s="122"/>
      <c r="F129" s="122"/>
      <c r="G129" s="144"/>
      <c r="H129" s="144"/>
      <c r="I129" s="144"/>
      <c r="J129" s="144"/>
      <c r="K129" s="144"/>
      <c r="L129" s="144"/>
      <c r="M129" s="166"/>
      <c r="N129" s="152"/>
      <c r="O129" s="152" t="s">
        <v>174</v>
      </c>
      <c r="P129" s="152"/>
      <c r="Q129" s="152"/>
      <c r="R129" s="152"/>
      <c r="S129" s="152"/>
      <c r="T129" s="152"/>
      <c r="U129" s="152"/>
      <c r="V129" s="152"/>
      <c r="W129" s="152"/>
      <c r="X129" s="153"/>
      <c r="Y129" s="152"/>
      <c r="Z129" s="152"/>
      <c r="AA129" s="152"/>
      <c r="AB129" s="152"/>
      <c r="AC129" s="152"/>
      <c r="AD129" s="150"/>
      <c r="AE129" s="152" t="s">
        <v>185</v>
      </c>
      <c r="AF129" s="152"/>
      <c r="AG129" s="152"/>
      <c r="AH129" s="152"/>
      <c r="AI129" s="152"/>
      <c r="AJ129" s="152"/>
      <c r="AK129" s="152"/>
      <c r="AL129" s="152"/>
      <c r="AM129" s="152"/>
      <c r="AN129" s="153"/>
      <c r="AO129" s="152"/>
      <c r="AP129" s="152"/>
      <c r="AQ129" s="152"/>
      <c r="AR129" s="152"/>
      <c r="AS129" s="150"/>
      <c r="AT129" s="150"/>
      <c r="AU129" s="152" t="s">
        <v>186</v>
      </c>
      <c r="AV129" s="150"/>
      <c r="AW129" s="150"/>
      <c r="AX129" s="150"/>
      <c r="AY129" s="150"/>
      <c r="AZ129" s="150"/>
      <c r="BA129" s="150"/>
      <c r="BB129" s="150"/>
      <c r="BC129" s="150"/>
      <c r="BD129" s="150"/>
      <c r="BE129" s="150"/>
      <c r="BF129" s="150"/>
      <c r="BG129" s="150"/>
      <c r="BH129" s="151"/>
      <c r="BI129" s="151"/>
      <c r="BJ129" s="196"/>
      <c r="BK129" s="196"/>
      <c r="BL129" s="196"/>
      <c r="BM129" s="196"/>
      <c r="BN129" s="167"/>
    </row>
    <row r="130" spans="2:66" ht="20.25" customHeight="1" x14ac:dyDescent="0.4">
      <c r="B130" s="122"/>
      <c r="C130" s="122"/>
      <c r="D130" s="122"/>
      <c r="E130" s="122"/>
      <c r="F130" s="122"/>
      <c r="G130" s="144"/>
      <c r="H130" s="144"/>
      <c r="I130" s="144"/>
      <c r="J130" s="144"/>
      <c r="K130" s="144"/>
      <c r="L130" s="144"/>
      <c r="M130" s="166"/>
      <c r="N130" s="152"/>
      <c r="O130" s="234" t="s">
        <v>166</v>
      </c>
      <c r="P130" s="234"/>
      <c r="Q130" s="234" t="s">
        <v>167</v>
      </c>
      <c r="R130" s="234"/>
      <c r="S130" s="234"/>
      <c r="T130" s="234"/>
      <c r="U130" s="152"/>
      <c r="V130" s="318" t="s">
        <v>168</v>
      </c>
      <c r="W130" s="318"/>
      <c r="X130" s="318"/>
      <c r="Y130" s="318"/>
      <c r="Z130" s="154"/>
      <c r="AA130" s="155" t="s">
        <v>169</v>
      </c>
      <c r="AB130" s="155"/>
      <c r="AD130" s="150"/>
      <c r="AE130" s="234" t="s">
        <v>166</v>
      </c>
      <c r="AF130" s="234"/>
      <c r="AG130" s="234" t="s">
        <v>167</v>
      </c>
      <c r="AH130" s="234"/>
      <c r="AI130" s="234"/>
      <c r="AJ130" s="234"/>
      <c r="AK130" s="152"/>
      <c r="AL130" s="318" t="s">
        <v>168</v>
      </c>
      <c r="AM130" s="318"/>
      <c r="AN130" s="318"/>
      <c r="AO130" s="318"/>
      <c r="AP130" s="154"/>
      <c r="AQ130" s="155" t="s">
        <v>169</v>
      </c>
      <c r="AR130" s="155"/>
      <c r="AS130" s="150"/>
      <c r="AT130" s="150"/>
      <c r="AU130" s="150"/>
      <c r="AV130" s="150"/>
      <c r="AW130" s="150"/>
      <c r="AX130" s="150"/>
      <c r="AY130" s="150"/>
      <c r="AZ130" s="150"/>
      <c r="BA130" s="150"/>
      <c r="BB130" s="150"/>
      <c r="BC130" s="150"/>
      <c r="BD130" s="150"/>
      <c r="BE130" s="150"/>
      <c r="BF130" s="150"/>
      <c r="BG130" s="150"/>
      <c r="BH130" s="151"/>
      <c r="BI130" s="151"/>
      <c r="BJ130" s="196"/>
      <c r="BK130" s="196"/>
      <c r="BL130" s="196"/>
      <c r="BM130" s="196"/>
      <c r="BN130" s="167"/>
    </row>
    <row r="131" spans="2:66" ht="20.25" customHeight="1" x14ac:dyDescent="0.4">
      <c r="B131" s="122"/>
      <c r="C131" s="122"/>
      <c r="D131" s="122"/>
      <c r="E131" s="122"/>
      <c r="F131" s="122"/>
      <c r="G131" s="144"/>
      <c r="H131" s="144"/>
      <c r="I131" s="144"/>
      <c r="J131" s="144"/>
      <c r="K131" s="144"/>
      <c r="L131" s="144"/>
      <c r="M131" s="166"/>
      <c r="N131" s="152"/>
      <c r="O131" s="290"/>
      <c r="P131" s="290"/>
      <c r="Q131" s="290" t="s">
        <v>170</v>
      </c>
      <c r="R131" s="290"/>
      <c r="S131" s="290" t="s">
        <v>171</v>
      </c>
      <c r="T131" s="290"/>
      <c r="U131" s="152"/>
      <c r="V131" s="290" t="s">
        <v>170</v>
      </c>
      <c r="W131" s="290"/>
      <c r="X131" s="290" t="s">
        <v>171</v>
      </c>
      <c r="Y131" s="290"/>
      <c r="Z131" s="154"/>
      <c r="AA131" s="155" t="s">
        <v>172</v>
      </c>
      <c r="AB131" s="155"/>
      <c r="AD131" s="150"/>
      <c r="AE131" s="290"/>
      <c r="AF131" s="290"/>
      <c r="AG131" s="290" t="s">
        <v>170</v>
      </c>
      <c r="AH131" s="290"/>
      <c r="AI131" s="290" t="s">
        <v>171</v>
      </c>
      <c r="AJ131" s="290"/>
      <c r="AK131" s="152"/>
      <c r="AL131" s="290" t="s">
        <v>170</v>
      </c>
      <c r="AM131" s="290"/>
      <c r="AN131" s="290" t="s">
        <v>171</v>
      </c>
      <c r="AO131" s="290"/>
      <c r="AP131" s="154"/>
      <c r="AQ131" s="155" t="s">
        <v>172</v>
      </c>
      <c r="AR131" s="155"/>
      <c r="AS131" s="150"/>
      <c r="AT131" s="150"/>
      <c r="AU131" s="158" t="s">
        <v>137</v>
      </c>
      <c r="AV131" s="158"/>
      <c r="AW131" s="158"/>
      <c r="AX131" s="158"/>
      <c r="AY131" s="154"/>
      <c r="AZ131" s="155" t="s">
        <v>138</v>
      </c>
      <c r="BA131" s="158"/>
      <c r="BB131" s="158"/>
      <c r="BC131" s="158"/>
      <c r="BD131" s="154"/>
      <c r="BE131" s="290" t="s">
        <v>173</v>
      </c>
      <c r="BF131" s="290"/>
      <c r="BG131" s="290"/>
      <c r="BH131" s="290"/>
      <c r="BI131" s="151"/>
      <c r="BJ131" s="152"/>
      <c r="BK131" s="152"/>
      <c r="BL131" s="152"/>
      <c r="BM131" s="152"/>
      <c r="BN131" s="167"/>
    </row>
    <row r="132" spans="2:66" ht="20.25" customHeight="1" x14ac:dyDescent="0.4">
      <c r="B132" s="122"/>
      <c r="C132" s="122"/>
      <c r="D132" s="122"/>
      <c r="E132" s="122"/>
      <c r="F132" s="122"/>
      <c r="G132" s="144"/>
      <c r="H132" s="144"/>
      <c r="I132" s="144"/>
      <c r="J132" s="144"/>
      <c r="K132" s="144"/>
      <c r="L132" s="144"/>
      <c r="M132" s="166"/>
      <c r="N132" s="152"/>
      <c r="O132" s="291" t="s">
        <v>6</v>
      </c>
      <c r="P132" s="291"/>
      <c r="Q132" s="297">
        <f>SUMIFS($BF$19:$BG$126,$G$19:$H$126,"看護職員",$M$19:$N$126,"A")+SUMIFS($BF$19:$BG$126,$I$19:$J$126,"看護職員",$K$19:$L$126,"A")</f>
        <v>0</v>
      </c>
      <c r="R132" s="297"/>
      <c r="S132" s="298">
        <f>SUMIFS($BH$19:$BI$126,$G$19:$H$126,"看護職員",$M$19:$N$126,"A")+SUMIFS($BH$19:$BI$126,$I$19:$J$126,"看護職員",$K$19:$L$126,"A")</f>
        <v>0</v>
      </c>
      <c r="T132" s="298"/>
      <c r="U132" s="152"/>
      <c r="V132" s="301">
        <v>0</v>
      </c>
      <c r="W132" s="301"/>
      <c r="X132" s="305">
        <v>0</v>
      </c>
      <c r="Y132" s="305"/>
      <c r="Z132" s="154"/>
      <c r="AA132" s="306">
        <v>0</v>
      </c>
      <c r="AB132" s="307"/>
      <c r="AD132" s="150"/>
      <c r="AE132" s="291" t="s">
        <v>6</v>
      </c>
      <c r="AF132" s="291"/>
      <c r="AG132" s="297">
        <f>SUMIFS($BF$19:$BG$126,$G$19:$H$126,"介護職員",$M$19:$N$126,"A")+SUMIFS($BF$19:$BG$126,$I$19:$J$126,"介護職員",$K$19:$L$126,"A")</f>
        <v>0</v>
      </c>
      <c r="AH132" s="297"/>
      <c r="AI132" s="298">
        <f>SUMIFS($BH$19:$BI$126,$G$19:$H$126,"介護職員",$M$19:$N$126,"A")+SUMIFS($BH$19:$BI$126,$I$19:$J$126,"介護職員",$K$19:$L$126,"A")</f>
        <v>0</v>
      </c>
      <c r="AJ132" s="298"/>
      <c r="AK132" s="152"/>
      <c r="AL132" s="301">
        <v>0</v>
      </c>
      <c r="AM132" s="301"/>
      <c r="AN132" s="305">
        <v>0</v>
      </c>
      <c r="AO132" s="305"/>
      <c r="AP132" s="154"/>
      <c r="AQ132" s="306">
        <v>0</v>
      </c>
      <c r="AR132" s="307"/>
      <c r="AS132" s="150"/>
      <c r="AT132" s="150"/>
      <c r="AU132" s="308">
        <f>Y146</f>
        <v>0</v>
      </c>
      <c r="AV132" s="291"/>
      <c r="AW132" s="291"/>
      <c r="AX132" s="291"/>
      <c r="AY132" s="168" t="s">
        <v>187</v>
      </c>
      <c r="AZ132" s="308">
        <f>AO146</f>
        <v>0</v>
      </c>
      <c r="BA132" s="309"/>
      <c r="BB132" s="309"/>
      <c r="BC132" s="309"/>
      <c r="BD132" s="168" t="s">
        <v>181</v>
      </c>
      <c r="BE132" s="293">
        <f>ROUNDDOWN(AU132+AZ132,1)</f>
        <v>0</v>
      </c>
      <c r="BF132" s="293"/>
      <c r="BG132" s="293"/>
      <c r="BH132" s="293"/>
      <c r="BI132" s="151"/>
      <c r="BJ132" s="197"/>
      <c r="BK132" s="197"/>
      <c r="BL132" s="197"/>
      <c r="BM132" s="197"/>
      <c r="BN132" s="167"/>
    </row>
    <row r="133" spans="2:66" ht="20.25" customHeight="1" x14ac:dyDescent="0.4">
      <c r="B133" s="122"/>
      <c r="C133" s="122"/>
      <c r="D133" s="122"/>
      <c r="E133" s="122"/>
      <c r="F133" s="122"/>
      <c r="G133" s="144"/>
      <c r="H133" s="144"/>
      <c r="I133" s="144"/>
      <c r="J133" s="144"/>
      <c r="K133" s="144"/>
      <c r="L133" s="144"/>
      <c r="M133" s="166"/>
      <c r="N133" s="152"/>
      <c r="O133" s="291" t="s">
        <v>7</v>
      </c>
      <c r="P133" s="291"/>
      <c r="Q133" s="297">
        <f>SUMIFS($BF$19:$BG$126,$G$19:$H$126,"看護職員",$M$19:$N$126,"B")+SUMIFS($BF$19:$BG$126,$I$19:$J$126,"看護職員",$K$19:$L$126,"B")</f>
        <v>0</v>
      </c>
      <c r="R133" s="297"/>
      <c r="S133" s="298">
        <f>SUMIFS($BH$19:$BI$126,$G$19:$H$126,"看護職員",$M$19:$N$126,"B")+SUMIFS($BH$19:$BI$126,$I$19:$J$126,"看護職員",$K$19:$L$126,"B")</f>
        <v>0</v>
      </c>
      <c r="T133" s="298"/>
      <c r="U133" s="152"/>
      <c r="V133" s="301">
        <v>0</v>
      </c>
      <c r="W133" s="301"/>
      <c r="X133" s="305">
        <v>0</v>
      </c>
      <c r="Y133" s="305"/>
      <c r="Z133" s="154"/>
      <c r="AA133" s="306">
        <v>0</v>
      </c>
      <c r="AB133" s="307"/>
      <c r="AD133" s="150"/>
      <c r="AE133" s="291" t="s">
        <v>7</v>
      </c>
      <c r="AF133" s="291"/>
      <c r="AG133" s="297">
        <f>SUMIFS($BF$19:$BG$126,$G$19:$H$126,"介護職員",$M$19:$N$126,"B")+SUMIFS($BF$19:$BG$126,$I$19:$J$126,"介護職員",$K$19:$L$126,"B")</f>
        <v>0</v>
      </c>
      <c r="AH133" s="297"/>
      <c r="AI133" s="298">
        <f>SUMIFS($BH$19:$BI$126,$G$19:$H$126,"介護職員",$M$19:$N$126,"B")+SUMIFS($BH$19:$BI$126,$I$19:$J$126,"介護職員",$K$19:$L$126,"B")</f>
        <v>0</v>
      </c>
      <c r="AJ133" s="298"/>
      <c r="AK133" s="152"/>
      <c r="AL133" s="301">
        <v>0</v>
      </c>
      <c r="AM133" s="301"/>
      <c r="AN133" s="305">
        <v>0</v>
      </c>
      <c r="AO133" s="305"/>
      <c r="AP133" s="154"/>
      <c r="AQ133" s="306">
        <v>0</v>
      </c>
      <c r="AR133" s="307"/>
      <c r="AS133" s="150"/>
      <c r="AT133" s="150"/>
      <c r="AU133" s="150"/>
      <c r="AV133" s="150"/>
      <c r="AW133" s="150"/>
      <c r="AX133" s="150"/>
      <c r="AY133" s="150"/>
      <c r="AZ133" s="150"/>
      <c r="BA133" s="150"/>
      <c r="BB133" s="150"/>
      <c r="BC133" s="150"/>
      <c r="BD133" s="150"/>
      <c r="BE133" s="150"/>
      <c r="BF133" s="150"/>
      <c r="BG133" s="150"/>
      <c r="BH133" s="151"/>
      <c r="BI133" s="151"/>
      <c r="BJ133" s="167"/>
      <c r="BK133" s="167"/>
      <c r="BL133" s="167"/>
      <c r="BM133" s="167"/>
      <c r="BN133" s="167"/>
    </row>
    <row r="134" spans="2:66" ht="20.25" customHeight="1" x14ac:dyDescent="0.4">
      <c r="B134" s="122"/>
      <c r="C134" s="122"/>
      <c r="D134" s="122"/>
      <c r="E134" s="122"/>
      <c r="F134" s="122"/>
      <c r="G134" s="144"/>
      <c r="H134" s="144"/>
      <c r="I134" s="144"/>
      <c r="J134" s="144"/>
      <c r="K134" s="144"/>
      <c r="L134" s="144"/>
      <c r="M134" s="166"/>
      <c r="N134" s="152"/>
      <c r="O134" s="291" t="s">
        <v>8</v>
      </c>
      <c r="P134" s="291"/>
      <c r="Q134" s="297">
        <f>SUMIFS($BF$19:$BG$126,$G$19:$H$126,"看護職員",$M$19:$N$126,"C")+SUMIFS($BF$19:$BG$126,$I$19:$J$126,"看護職員",$K$19:$L$126,"C")</f>
        <v>0</v>
      </c>
      <c r="R134" s="297"/>
      <c r="S134" s="298">
        <f>SUMIFS($BH$19:$BI$126,$G$19:$H$126,"看護職員",$M$19:$N$126,"C")+SUMIFS($BH$19:$BI$126,$I$19:$J$126,"看護職員",$K$19:$L$126,"C")</f>
        <v>0</v>
      </c>
      <c r="T134" s="298"/>
      <c r="U134" s="152"/>
      <c r="V134" s="301">
        <v>0</v>
      </c>
      <c r="W134" s="301"/>
      <c r="X134" s="302">
        <v>0</v>
      </c>
      <c r="Y134" s="302"/>
      <c r="Z134" s="154"/>
      <c r="AA134" s="303" t="s">
        <v>45</v>
      </c>
      <c r="AB134" s="304"/>
      <c r="AD134" s="150"/>
      <c r="AE134" s="291" t="s">
        <v>8</v>
      </c>
      <c r="AF134" s="291"/>
      <c r="AG134" s="297">
        <f>SUMIFS($BF$19:$BG$126,$G$19:$H$126,"介護職員",$M$19:$N$126,"C")+SUMIFS($BF$19:$BG$126,$I$19:$J$126,"介護職員",$K$19:$L$126,"C")</f>
        <v>0</v>
      </c>
      <c r="AH134" s="297"/>
      <c r="AI134" s="298">
        <f>SUMIFS($BH$19:$BI$126,$G$19:$H$126,"介護職員",$M$19:$N$126,"C")+SUMIFS($BH$19:$BI$126,$I$19:$J$126,"介護職員",$K$19:$L$126,"C")</f>
        <v>0</v>
      </c>
      <c r="AJ134" s="298"/>
      <c r="AK134" s="152"/>
      <c r="AL134" s="301">
        <v>0</v>
      </c>
      <c r="AM134" s="301"/>
      <c r="AN134" s="302">
        <v>0</v>
      </c>
      <c r="AO134" s="302"/>
      <c r="AP134" s="154"/>
      <c r="AQ134" s="303" t="s">
        <v>45</v>
      </c>
      <c r="AR134" s="304"/>
      <c r="AS134" s="150"/>
      <c r="AT134" s="150"/>
      <c r="AU134" s="150"/>
      <c r="AV134" s="150"/>
      <c r="AW134" s="150"/>
      <c r="AX134" s="150"/>
      <c r="AY134" s="150"/>
      <c r="AZ134" s="150"/>
      <c r="BA134" s="150"/>
      <c r="BB134" s="150"/>
      <c r="BC134" s="150"/>
      <c r="BD134" s="150"/>
      <c r="BE134" s="150"/>
      <c r="BF134" s="150"/>
      <c r="BG134" s="150"/>
      <c r="BH134" s="151"/>
      <c r="BI134" s="151"/>
      <c r="BJ134" s="167"/>
      <c r="BK134" s="167"/>
      <c r="BL134" s="167"/>
      <c r="BM134" s="167"/>
      <c r="BN134" s="167"/>
    </row>
    <row r="135" spans="2:66" ht="20.25" customHeight="1" x14ac:dyDescent="0.4">
      <c r="B135" s="122"/>
      <c r="C135" s="122"/>
      <c r="D135" s="122"/>
      <c r="E135" s="122"/>
      <c r="F135" s="122"/>
      <c r="G135" s="144"/>
      <c r="H135" s="144"/>
      <c r="I135" s="144"/>
      <c r="J135" s="144"/>
      <c r="K135" s="144"/>
      <c r="L135" s="144"/>
      <c r="M135" s="166"/>
      <c r="N135" s="152"/>
      <c r="O135" s="291" t="s">
        <v>9</v>
      </c>
      <c r="P135" s="291"/>
      <c r="Q135" s="297">
        <f>SUMIFS($BF$19:$BG$126,$G$19:$H$126,"看護職員",$M$19:$N$126,"D")+SUMIFS($BF$19:$BG$126,$I$19:$J$126,"看護職員",$K$19:$L$126,"D")</f>
        <v>0</v>
      </c>
      <c r="R135" s="297"/>
      <c r="S135" s="298">
        <f>SUMIFS($BH$19:$BI$126,$G$19:$H$126,"看護職員",$M$19:$N$126,"D")+SUMIFS($BH$19:$BI$126,$I$19:$J$126,"看護職員",$K$19:$L$126,"D")</f>
        <v>0</v>
      </c>
      <c r="T135" s="298"/>
      <c r="U135" s="152"/>
      <c r="V135" s="301">
        <v>0</v>
      </c>
      <c r="W135" s="301"/>
      <c r="X135" s="302">
        <v>0</v>
      </c>
      <c r="Y135" s="302"/>
      <c r="Z135" s="154"/>
      <c r="AA135" s="303" t="s">
        <v>45</v>
      </c>
      <c r="AB135" s="304"/>
      <c r="AD135" s="150"/>
      <c r="AE135" s="291" t="s">
        <v>9</v>
      </c>
      <c r="AF135" s="291"/>
      <c r="AG135" s="297">
        <f>SUMIFS($BF$19:$BG$126,$G$19:$H$126,"介護職員",$M$19:$N$126,"D")+SUMIFS($BF$19:$BG$126,$I$19:$J$126,"介護職員",$K$19:$L$126,"D")</f>
        <v>0</v>
      </c>
      <c r="AH135" s="297"/>
      <c r="AI135" s="298">
        <f>SUMIFS($BH$19:$BI$126,$G$19:$H$126,"介護職員",$M$19:$N$126,"D")+SUMIFS($BH$19:$BI$126,$I$19:$J$126,"介護職員",$K$19:$L$126,"D")</f>
        <v>0</v>
      </c>
      <c r="AJ135" s="298"/>
      <c r="AK135" s="152"/>
      <c r="AL135" s="301">
        <v>0</v>
      </c>
      <c r="AM135" s="301"/>
      <c r="AN135" s="302">
        <v>0</v>
      </c>
      <c r="AO135" s="302"/>
      <c r="AP135" s="154"/>
      <c r="AQ135" s="303" t="s">
        <v>45</v>
      </c>
      <c r="AR135" s="304"/>
      <c r="AS135" s="150"/>
      <c r="AT135" s="150"/>
      <c r="AU135" s="152" t="s">
        <v>190</v>
      </c>
      <c r="AV135" s="152"/>
      <c r="AW135" s="152"/>
      <c r="AX135" s="152"/>
      <c r="AY135" s="152"/>
      <c r="AZ135" s="152"/>
      <c r="BA135" s="150"/>
      <c r="BB135" s="150"/>
      <c r="BC135" s="150"/>
      <c r="BD135" s="150"/>
      <c r="BE135" s="150"/>
      <c r="BF135" s="150"/>
      <c r="BG135" s="150"/>
      <c r="BH135" s="151"/>
      <c r="BI135" s="151"/>
      <c r="BJ135" s="167"/>
      <c r="BK135" s="167"/>
      <c r="BL135" s="167"/>
      <c r="BM135" s="167"/>
      <c r="BN135" s="167"/>
    </row>
    <row r="136" spans="2:66" ht="20.25" customHeight="1" x14ac:dyDescent="0.4">
      <c r="B136" s="122"/>
      <c r="C136" s="122"/>
      <c r="D136" s="122"/>
      <c r="E136" s="122"/>
      <c r="F136" s="122"/>
      <c r="G136" s="144"/>
      <c r="H136" s="144"/>
      <c r="I136" s="144"/>
      <c r="J136" s="144"/>
      <c r="K136" s="144"/>
      <c r="L136" s="144"/>
      <c r="M136" s="166"/>
      <c r="N136" s="152"/>
      <c r="O136" s="291" t="s">
        <v>173</v>
      </c>
      <c r="P136" s="291"/>
      <c r="Q136" s="297">
        <f>SUM(Q132:R135)</f>
        <v>0</v>
      </c>
      <c r="R136" s="297"/>
      <c r="S136" s="298">
        <f>SUM(S132:T135)</f>
        <v>0</v>
      </c>
      <c r="T136" s="298"/>
      <c r="U136" s="152"/>
      <c r="V136" s="297">
        <f>SUM(V132:W135)</f>
        <v>0</v>
      </c>
      <c r="W136" s="297"/>
      <c r="X136" s="298">
        <f>SUM(X132:Y135)</f>
        <v>0</v>
      </c>
      <c r="Y136" s="298"/>
      <c r="Z136" s="154"/>
      <c r="AA136" s="299">
        <f>SUM(AA132:AB133)</f>
        <v>0</v>
      </c>
      <c r="AB136" s="300"/>
      <c r="AD136" s="150"/>
      <c r="AE136" s="291" t="s">
        <v>173</v>
      </c>
      <c r="AF136" s="291"/>
      <c r="AG136" s="297">
        <f>SUM(AG132:AH135)</f>
        <v>0</v>
      </c>
      <c r="AH136" s="297"/>
      <c r="AI136" s="298">
        <f>SUM(AI132:AJ135)</f>
        <v>0</v>
      </c>
      <c r="AJ136" s="298"/>
      <c r="AK136" s="152"/>
      <c r="AL136" s="297">
        <f>SUM(AL132:AM135)</f>
        <v>0</v>
      </c>
      <c r="AM136" s="297"/>
      <c r="AN136" s="298">
        <f>SUM(AN132:AO135)</f>
        <v>0</v>
      </c>
      <c r="AO136" s="298"/>
      <c r="AP136" s="154"/>
      <c r="AQ136" s="299">
        <f>SUM(AQ132:AR133)</f>
        <v>0</v>
      </c>
      <c r="AR136" s="300"/>
      <c r="AS136" s="150"/>
      <c r="AT136" s="150"/>
      <c r="AU136" s="291" t="s">
        <v>4</v>
      </c>
      <c r="AV136" s="291"/>
      <c r="AW136" s="291" t="s">
        <v>5</v>
      </c>
      <c r="AX136" s="291"/>
      <c r="AY136" s="291"/>
      <c r="AZ136" s="291"/>
      <c r="BA136" s="150"/>
      <c r="BB136" s="150"/>
      <c r="BC136" s="150"/>
      <c r="BD136" s="150"/>
      <c r="BE136" s="150"/>
      <c r="BF136" s="150"/>
      <c r="BG136" s="150"/>
      <c r="BH136" s="151"/>
      <c r="BI136" s="151"/>
      <c r="BJ136" s="167"/>
      <c r="BK136" s="167"/>
      <c r="BL136" s="167"/>
      <c r="BM136" s="167"/>
      <c r="BN136" s="167"/>
    </row>
    <row r="137" spans="2:66" ht="20.25" customHeight="1" x14ac:dyDescent="0.4">
      <c r="B137" s="122"/>
      <c r="C137" s="122"/>
      <c r="D137" s="122"/>
      <c r="E137" s="122"/>
      <c r="F137" s="122"/>
      <c r="G137" s="144"/>
      <c r="H137" s="144"/>
      <c r="I137" s="144"/>
      <c r="J137" s="144"/>
      <c r="K137" s="144"/>
      <c r="L137" s="144"/>
      <c r="M137" s="166"/>
      <c r="N137" s="166"/>
      <c r="O137" s="144"/>
      <c r="P137" s="144"/>
      <c r="Q137" s="144"/>
      <c r="R137" s="144"/>
      <c r="S137" s="167"/>
      <c r="T137" s="167"/>
      <c r="U137" s="167"/>
      <c r="V137" s="147"/>
      <c r="W137" s="147"/>
      <c r="X137" s="147"/>
      <c r="Y137" s="148"/>
      <c r="Z137" s="149"/>
      <c r="AA137" s="150"/>
      <c r="AB137" s="150"/>
      <c r="AC137" s="150"/>
      <c r="AD137" s="150"/>
      <c r="AE137" s="144"/>
      <c r="AF137" s="144"/>
      <c r="AG137" s="144"/>
      <c r="AH137" s="144"/>
      <c r="AI137" s="167"/>
      <c r="AJ137" s="167"/>
      <c r="AK137" s="167"/>
      <c r="AL137" s="147"/>
      <c r="AM137" s="147"/>
      <c r="AN137" s="147"/>
      <c r="AO137" s="148"/>
      <c r="AP137" s="149"/>
      <c r="AQ137" s="150"/>
      <c r="AR137" s="150"/>
      <c r="AS137" s="150"/>
      <c r="AT137" s="150"/>
      <c r="AU137" s="291" t="s">
        <v>6</v>
      </c>
      <c r="AV137" s="291"/>
      <c r="AW137" s="291" t="s">
        <v>121</v>
      </c>
      <c r="AX137" s="291"/>
      <c r="AY137" s="291"/>
      <c r="AZ137" s="291"/>
      <c r="BA137" s="150"/>
      <c r="BB137" s="150"/>
      <c r="BC137" s="150"/>
      <c r="BD137" s="150"/>
      <c r="BE137" s="150"/>
      <c r="BF137" s="150"/>
      <c r="BG137" s="150"/>
      <c r="BH137" s="151"/>
      <c r="BI137" s="151"/>
      <c r="BJ137" s="167"/>
      <c r="BK137" s="167"/>
      <c r="BL137" s="167"/>
      <c r="BM137" s="167"/>
      <c r="BN137" s="167"/>
    </row>
    <row r="138" spans="2:66" ht="20.25" customHeight="1" x14ac:dyDescent="0.4">
      <c r="B138" s="122"/>
      <c r="C138" s="122"/>
      <c r="D138" s="122"/>
      <c r="E138" s="122"/>
      <c r="F138" s="122"/>
      <c r="G138" s="144"/>
      <c r="H138" s="144"/>
      <c r="I138" s="144"/>
      <c r="J138" s="144"/>
      <c r="K138" s="144"/>
      <c r="L138" s="144"/>
      <c r="M138" s="166"/>
      <c r="N138" s="166"/>
      <c r="O138" s="153" t="s">
        <v>176</v>
      </c>
      <c r="P138" s="152"/>
      <c r="Q138" s="152"/>
      <c r="R138" s="152"/>
      <c r="S138" s="152"/>
      <c r="T138" s="152"/>
      <c r="U138" s="152"/>
      <c r="V138" s="152"/>
      <c r="W138" s="152"/>
      <c r="X138" s="157"/>
      <c r="Y138" s="157"/>
      <c r="Z138" s="152"/>
      <c r="AA138" s="152"/>
      <c r="AB138" s="152"/>
      <c r="AC138" s="150"/>
      <c r="AD138" s="150"/>
      <c r="AE138" s="153" t="s">
        <v>176</v>
      </c>
      <c r="AF138" s="152"/>
      <c r="AG138" s="152"/>
      <c r="AH138" s="152"/>
      <c r="AI138" s="152"/>
      <c r="AJ138" s="152"/>
      <c r="AK138" s="152"/>
      <c r="AL138" s="152"/>
      <c r="AM138" s="152"/>
      <c r="AN138" s="157"/>
      <c r="AO138" s="157"/>
      <c r="AP138" s="152"/>
      <c r="AQ138" s="152"/>
      <c r="AR138" s="152"/>
      <c r="AS138" s="150"/>
      <c r="AT138" s="150"/>
      <c r="AU138" s="291" t="s">
        <v>7</v>
      </c>
      <c r="AV138" s="291"/>
      <c r="AW138" s="291" t="s">
        <v>122</v>
      </c>
      <c r="AX138" s="291"/>
      <c r="AY138" s="291"/>
      <c r="AZ138" s="291"/>
      <c r="BA138" s="150"/>
      <c r="BB138" s="150"/>
      <c r="BC138" s="150"/>
      <c r="BD138" s="150"/>
      <c r="BE138" s="150"/>
      <c r="BF138" s="150"/>
      <c r="BG138" s="150"/>
      <c r="BH138" s="151"/>
      <c r="BI138" s="151"/>
      <c r="BJ138" s="167"/>
      <c r="BK138" s="167"/>
      <c r="BL138" s="167"/>
      <c r="BM138" s="167"/>
      <c r="BN138" s="167"/>
    </row>
    <row r="139" spans="2:66" ht="20.25" customHeight="1" x14ac:dyDescent="0.4">
      <c r="B139" s="122"/>
      <c r="C139" s="122"/>
      <c r="D139" s="122"/>
      <c r="E139" s="122"/>
      <c r="F139" s="122"/>
      <c r="G139" s="144"/>
      <c r="H139" s="144"/>
      <c r="I139" s="144"/>
      <c r="J139" s="144"/>
      <c r="K139" s="144"/>
      <c r="L139" s="144"/>
      <c r="M139" s="166"/>
      <c r="N139" s="166"/>
      <c r="O139" s="152" t="s">
        <v>177</v>
      </c>
      <c r="P139" s="152"/>
      <c r="Q139" s="152"/>
      <c r="R139" s="152"/>
      <c r="S139" s="152"/>
      <c r="T139" s="152" t="s">
        <v>178</v>
      </c>
      <c r="U139" s="152"/>
      <c r="V139" s="152"/>
      <c r="W139" s="152"/>
      <c r="X139" s="153"/>
      <c r="Y139" s="152"/>
      <c r="Z139" s="152"/>
      <c r="AA139" s="152"/>
      <c r="AB139" s="152"/>
      <c r="AC139" s="150"/>
      <c r="AD139" s="150"/>
      <c r="AE139" s="152" t="s">
        <v>177</v>
      </c>
      <c r="AF139" s="152"/>
      <c r="AG139" s="152"/>
      <c r="AH139" s="152"/>
      <c r="AI139" s="152"/>
      <c r="AJ139" s="152" t="s">
        <v>178</v>
      </c>
      <c r="AK139" s="152"/>
      <c r="AL139" s="152"/>
      <c r="AM139" s="152"/>
      <c r="AN139" s="153"/>
      <c r="AO139" s="152"/>
      <c r="AP139" s="152"/>
      <c r="AQ139" s="152"/>
      <c r="AR139" s="152"/>
      <c r="AS139" s="150"/>
      <c r="AT139" s="150"/>
      <c r="AU139" s="291" t="s">
        <v>8</v>
      </c>
      <c r="AV139" s="291"/>
      <c r="AW139" s="291" t="s">
        <v>123</v>
      </c>
      <c r="AX139" s="291"/>
      <c r="AY139" s="291"/>
      <c r="AZ139" s="291"/>
      <c r="BA139" s="150"/>
      <c r="BB139" s="150"/>
      <c r="BC139" s="150"/>
      <c r="BD139" s="150"/>
      <c r="BE139" s="150"/>
      <c r="BF139" s="150"/>
      <c r="BG139" s="150"/>
      <c r="BH139" s="151"/>
      <c r="BI139" s="151"/>
      <c r="BJ139" s="167"/>
      <c r="BK139" s="167"/>
      <c r="BL139" s="167"/>
      <c r="BM139" s="167"/>
      <c r="BN139" s="167"/>
    </row>
    <row r="140" spans="2:66" ht="20.25" customHeight="1" x14ac:dyDescent="0.4">
      <c r="B140" s="122"/>
      <c r="C140" s="122"/>
      <c r="D140" s="122"/>
      <c r="E140" s="122"/>
      <c r="F140" s="122"/>
      <c r="G140" s="144"/>
      <c r="H140" s="144"/>
      <c r="I140" s="144"/>
      <c r="J140" s="144"/>
      <c r="K140" s="144"/>
      <c r="L140" s="144"/>
      <c r="M140" s="166"/>
      <c r="N140" s="166"/>
      <c r="O140" s="152" t="str">
        <f>IF($BI$3="計画","対象時間数（週平均）","対象時間数（当月合計）")</f>
        <v>対象時間数（週平均）</v>
      </c>
      <c r="P140" s="152"/>
      <c r="Q140" s="152"/>
      <c r="R140" s="152"/>
      <c r="S140" s="152"/>
      <c r="T140" s="152" t="str">
        <f>IF($BI$3="計画","週に勤務すべき時間数","当月に勤務すべき時間数")</f>
        <v>週に勤務すべき時間数</v>
      </c>
      <c r="U140" s="152"/>
      <c r="V140" s="152"/>
      <c r="W140" s="152"/>
      <c r="X140" s="153"/>
      <c r="Y140" s="152" t="s">
        <v>179</v>
      </c>
      <c r="Z140" s="152"/>
      <c r="AA140" s="152"/>
      <c r="AB140" s="152"/>
      <c r="AC140" s="150"/>
      <c r="AD140" s="150"/>
      <c r="AE140" s="152" t="str">
        <f>IF($BI$3="計画","対象時間数（週平均）","対象時間数（当月合計）")</f>
        <v>対象時間数（週平均）</v>
      </c>
      <c r="AF140" s="152"/>
      <c r="AG140" s="152"/>
      <c r="AH140" s="152"/>
      <c r="AI140" s="152"/>
      <c r="AJ140" s="152" t="str">
        <f>IF($BI$3="計画","週に勤務すべき時間数","当月に勤務すべき時間数")</f>
        <v>週に勤務すべき時間数</v>
      </c>
      <c r="AK140" s="152"/>
      <c r="AL140" s="152"/>
      <c r="AM140" s="152"/>
      <c r="AN140" s="153"/>
      <c r="AO140" s="152" t="s">
        <v>179</v>
      </c>
      <c r="AP140" s="152"/>
      <c r="AQ140" s="152"/>
      <c r="AR140" s="152"/>
      <c r="AS140" s="150"/>
      <c r="AT140" s="150"/>
      <c r="AU140" s="291" t="s">
        <v>9</v>
      </c>
      <c r="AV140" s="291"/>
      <c r="AW140" s="291" t="s">
        <v>191</v>
      </c>
      <c r="AX140" s="291"/>
      <c r="AY140" s="291"/>
      <c r="AZ140" s="291"/>
      <c r="BA140" s="150"/>
      <c r="BB140" s="150"/>
      <c r="BC140" s="150"/>
      <c r="BD140" s="150"/>
      <c r="BE140" s="150"/>
      <c r="BF140" s="150"/>
      <c r="BG140" s="150"/>
      <c r="BH140" s="151"/>
      <c r="BI140" s="151"/>
      <c r="BJ140" s="167"/>
      <c r="BK140" s="167"/>
      <c r="BL140" s="167"/>
      <c r="BM140" s="167"/>
      <c r="BN140" s="167"/>
    </row>
    <row r="141" spans="2:66" ht="20.25" customHeight="1" x14ac:dyDescent="0.4">
      <c r="O141" s="296">
        <f>IF($BI$3="計画",X136,V136)</f>
        <v>0</v>
      </c>
      <c r="P141" s="291"/>
      <c r="Q141" s="291"/>
      <c r="R141" s="291"/>
      <c r="S141" s="176" t="s">
        <v>180</v>
      </c>
      <c r="T141" s="291">
        <f>IF($BI$3="計画",$BE$5,$BI$5)</f>
        <v>40</v>
      </c>
      <c r="U141" s="291"/>
      <c r="V141" s="291"/>
      <c r="W141" s="291"/>
      <c r="X141" s="176" t="s">
        <v>181</v>
      </c>
      <c r="Y141" s="292">
        <f>ROUNDDOWN(O141/T141,1)</f>
        <v>0</v>
      </c>
      <c r="Z141" s="292"/>
      <c r="AA141" s="292"/>
      <c r="AB141" s="292"/>
      <c r="AE141" s="296">
        <f>IF($BI$3="計画",AN136,AL136)</f>
        <v>0</v>
      </c>
      <c r="AF141" s="291"/>
      <c r="AG141" s="291"/>
      <c r="AH141" s="291"/>
      <c r="AI141" s="176" t="s">
        <v>180</v>
      </c>
      <c r="AJ141" s="291">
        <f>IF($BI$3="計画",$BE$5,$BI$5)</f>
        <v>40</v>
      </c>
      <c r="AK141" s="291"/>
      <c r="AL141" s="291"/>
      <c r="AM141" s="291"/>
      <c r="AN141" s="176" t="s">
        <v>181</v>
      </c>
      <c r="AO141" s="292">
        <f>ROUNDDOWN(AE141/AJ141,1)</f>
        <v>0</v>
      </c>
      <c r="AP141" s="292"/>
      <c r="AQ141" s="292"/>
      <c r="AR141" s="292"/>
    </row>
    <row r="142" spans="2:66" ht="20.25" customHeight="1" x14ac:dyDescent="0.4">
      <c r="O142" s="152"/>
      <c r="P142" s="152"/>
      <c r="Q142" s="152"/>
      <c r="R142" s="152"/>
      <c r="S142" s="152"/>
      <c r="T142" s="152"/>
      <c r="U142" s="152"/>
      <c r="V142" s="152"/>
      <c r="W142" s="152"/>
      <c r="X142" s="153"/>
      <c r="Y142" s="152" t="s">
        <v>182</v>
      </c>
      <c r="Z142" s="152"/>
      <c r="AA142" s="152"/>
      <c r="AB142" s="152"/>
      <c r="AE142" s="152"/>
      <c r="AF142" s="152"/>
      <c r="AG142" s="152"/>
      <c r="AH142" s="152"/>
      <c r="AI142" s="152"/>
      <c r="AJ142" s="152"/>
      <c r="AK142" s="152"/>
      <c r="AL142" s="152"/>
      <c r="AM142" s="152"/>
      <c r="AN142" s="153"/>
      <c r="AO142" s="152" t="s">
        <v>182</v>
      </c>
      <c r="AP142" s="152"/>
      <c r="AQ142" s="152"/>
      <c r="AR142" s="152"/>
    </row>
    <row r="143" spans="2:66" ht="20.25" customHeight="1" x14ac:dyDescent="0.4">
      <c r="O143" s="152" t="s">
        <v>269</v>
      </c>
      <c r="P143" s="152"/>
      <c r="Q143" s="152"/>
      <c r="R143" s="152"/>
      <c r="S143" s="152"/>
      <c r="T143" s="152"/>
      <c r="U143" s="152"/>
      <c r="V143" s="152"/>
      <c r="W143" s="152"/>
      <c r="X143" s="153"/>
      <c r="Y143" s="152"/>
      <c r="Z143" s="152"/>
      <c r="AA143" s="152"/>
      <c r="AB143" s="152"/>
      <c r="AE143" s="152" t="s">
        <v>270</v>
      </c>
      <c r="AF143" s="152"/>
      <c r="AG143" s="152"/>
      <c r="AH143" s="152"/>
      <c r="AI143" s="152"/>
      <c r="AJ143" s="152"/>
      <c r="AK143" s="152"/>
      <c r="AL143" s="152"/>
      <c r="AM143" s="152"/>
      <c r="AN143" s="153"/>
      <c r="AO143" s="152"/>
      <c r="AP143" s="152"/>
      <c r="AQ143" s="152"/>
      <c r="AR143" s="152"/>
    </row>
    <row r="144" spans="2:66" ht="20.25" customHeight="1" x14ac:dyDescent="0.4">
      <c r="O144" s="152" t="s">
        <v>169</v>
      </c>
      <c r="P144" s="152"/>
      <c r="Q144" s="152"/>
      <c r="R144" s="152"/>
      <c r="S144" s="152"/>
      <c r="T144" s="152"/>
      <c r="U144" s="152"/>
      <c r="V144" s="152"/>
      <c r="W144" s="152"/>
      <c r="X144" s="153"/>
      <c r="Y144" s="234"/>
      <c r="Z144" s="234"/>
      <c r="AA144" s="234"/>
      <c r="AB144" s="234"/>
      <c r="AE144" s="152" t="s">
        <v>169</v>
      </c>
      <c r="AF144" s="152"/>
      <c r="AG144" s="152"/>
      <c r="AH144" s="152"/>
      <c r="AI144" s="152"/>
      <c r="AJ144" s="152"/>
      <c r="AK144" s="152"/>
      <c r="AL144" s="152"/>
      <c r="AM144" s="152"/>
      <c r="AN144" s="153"/>
      <c r="AO144" s="234"/>
      <c r="AP144" s="234"/>
      <c r="AQ144" s="234"/>
      <c r="AR144" s="234"/>
    </row>
    <row r="145" spans="15:44" ht="20.25" customHeight="1" x14ac:dyDescent="0.4">
      <c r="O145" s="154" t="s">
        <v>183</v>
      </c>
      <c r="P145" s="154"/>
      <c r="Q145" s="154"/>
      <c r="R145" s="154"/>
      <c r="S145" s="154"/>
      <c r="T145" s="152" t="s">
        <v>184</v>
      </c>
      <c r="U145" s="154"/>
      <c r="V145" s="154"/>
      <c r="W145" s="154"/>
      <c r="X145" s="154"/>
      <c r="Y145" s="290" t="s">
        <v>173</v>
      </c>
      <c r="Z145" s="290"/>
      <c r="AA145" s="290"/>
      <c r="AB145" s="290"/>
      <c r="AE145" s="154" t="s">
        <v>183</v>
      </c>
      <c r="AF145" s="154"/>
      <c r="AG145" s="154"/>
      <c r="AH145" s="154"/>
      <c r="AI145" s="154"/>
      <c r="AJ145" s="152" t="s">
        <v>184</v>
      </c>
      <c r="AK145" s="154"/>
      <c r="AL145" s="154"/>
      <c r="AM145" s="154"/>
      <c r="AN145" s="154"/>
      <c r="AO145" s="290" t="s">
        <v>173</v>
      </c>
      <c r="AP145" s="290"/>
      <c r="AQ145" s="290"/>
      <c r="AR145" s="290"/>
    </row>
    <row r="146" spans="15:44" ht="20.25" customHeight="1" x14ac:dyDescent="0.4">
      <c r="O146" s="291">
        <f>AA136</f>
        <v>0</v>
      </c>
      <c r="P146" s="291"/>
      <c r="Q146" s="291"/>
      <c r="R146" s="291"/>
      <c r="S146" s="168" t="s">
        <v>187</v>
      </c>
      <c r="T146" s="292">
        <f>Y141</f>
        <v>0</v>
      </c>
      <c r="U146" s="292"/>
      <c r="V146" s="292"/>
      <c r="W146" s="292"/>
      <c r="X146" s="168" t="s">
        <v>181</v>
      </c>
      <c r="Y146" s="293">
        <f>ROUNDDOWN(O146+T146,1)</f>
        <v>0</v>
      </c>
      <c r="Z146" s="293"/>
      <c r="AA146" s="293"/>
      <c r="AB146" s="293"/>
      <c r="AE146" s="291">
        <f>AQ136</f>
        <v>0</v>
      </c>
      <c r="AF146" s="291"/>
      <c r="AG146" s="291"/>
      <c r="AH146" s="291"/>
      <c r="AI146" s="168" t="s">
        <v>187</v>
      </c>
      <c r="AJ146" s="292">
        <f>AO141</f>
        <v>0</v>
      </c>
      <c r="AK146" s="292"/>
      <c r="AL146" s="292"/>
      <c r="AM146" s="292"/>
      <c r="AN146" s="168" t="s">
        <v>181</v>
      </c>
      <c r="AO146" s="293">
        <f>ROUNDDOWN(AE146+AJ146,1)</f>
        <v>0</v>
      </c>
      <c r="AP146" s="293"/>
      <c r="AQ146" s="293"/>
      <c r="AR146" s="293"/>
    </row>
    <row r="147" spans="15:44" ht="20.25" customHeight="1" x14ac:dyDescent="0.4"/>
    <row r="148" spans="15:44" ht="20.25" customHeight="1" x14ac:dyDescent="0.4"/>
    <row r="149" spans="15:44" ht="20.25" customHeight="1" x14ac:dyDescent="0.4"/>
    <row r="150" spans="15:44" ht="20.25" customHeight="1" x14ac:dyDescent="0.4"/>
    <row r="151" spans="15:44" ht="20.25" customHeight="1" x14ac:dyDescent="0.4"/>
    <row r="152" spans="15:44" ht="20.25" customHeight="1" x14ac:dyDescent="0.4"/>
    <row r="153" spans="15:44" ht="20.25" customHeight="1" x14ac:dyDescent="0.4"/>
    <row r="154" spans="15:44" ht="20.25" customHeight="1" x14ac:dyDescent="0.4"/>
    <row r="155" spans="15:44" ht="20.25" customHeight="1" x14ac:dyDescent="0.4"/>
    <row r="156" spans="15:44" ht="20.25" customHeight="1" x14ac:dyDescent="0.4"/>
    <row r="157" spans="15:44" ht="20.25" customHeight="1" x14ac:dyDescent="0.4"/>
    <row r="158" spans="15:44" ht="20.25" customHeight="1" x14ac:dyDescent="0.4"/>
    <row r="159" spans="15:44" ht="20.25" customHeight="1" x14ac:dyDescent="0.4"/>
    <row r="160" spans="15:44" ht="20.25" customHeight="1" x14ac:dyDescent="0.4"/>
    <row r="161" ht="20.25" customHeight="1" x14ac:dyDescent="0.4"/>
    <row r="162" ht="20.25" customHeight="1" x14ac:dyDescent="0.4"/>
    <row r="163" ht="20.25" customHeight="1" x14ac:dyDescent="0.4"/>
    <row r="164" ht="20.25" customHeight="1" x14ac:dyDescent="0.4"/>
    <row r="165" ht="20.25" customHeight="1" x14ac:dyDescent="0.4"/>
    <row r="166" ht="20.25" customHeight="1" x14ac:dyDescent="0.4"/>
    <row r="193" spans="1:63" x14ac:dyDescent="0.4">
      <c r="A193" s="15"/>
      <c r="B193" s="15"/>
      <c r="C193" s="15"/>
      <c r="D193" s="15"/>
      <c r="E193" s="15"/>
      <c r="F193" s="15"/>
      <c r="G193" s="16"/>
      <c r="H193" s="16"/>
      <c r="I193" s="16"/>
      <c r="J193" s="16"/>
      <c r="K193" s="16"/>
      <c r="L193" s="16"/>
      <c r="M193" s="16"/>
      <c r="N193" s="16"/>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4"/>
      <c r="BE193" s="14"/>
      <c r="BF193" s="14"/>
      <c r="BG193" s="14"/>
      <c r="BH193" s="14"/>
      <c r="BI193" s="14"/>
      <c r="BJ193" s="14"/>
      <c r="BK193" s="14"/>
    </row>
    <row r="194" spans="1:63" x14ac:dyDescent="0.4">
      <c r="A194" s="15"/>
      <c r="B194" s="15"/>
      <c r="C194" s="15"/>
      <c r="D194" s="15"/>
      <c r="E194" s="15"/>
      <c r="F194" s="15"/>
      <c r="G194" s="16"/>
      <c r="H194" s="16"/>
      <c r="I194" s="16"/>
      <c r="J194" s="16"/>
      <c r="K194" s="16"/>
      <c r="L194" s="16"/>
      <c r="M194" s="16"/>
      <c r="N194" s="16"/>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4"/>
      <c r="BE194" s="14"/>
      <c r="BF194" s="14"/>
      <c r="BG194" s="14"/>
      <c r="BH194" s="14"/>
      <c r="BI194" s="14"/>
      <c r="BJ194" s="14"/>
      <c r="BK194" s="14"/>
    </row>
    <row r="195" spans="1:63" x14ac:dyDescent="0.4">
      <c r="A195" s="15"/>
      <c r="B195" s="15"/>
      <c r="C195" s="15"/>
      <c r="D195" s="15"/>
      <c r="E195" s="15"/>
      <c r="F195" s="15"/>
      <c r="G195" s="18"/>
      <c r="H195" s="18"/>
      <c r="I195" s="18"/>
      <c r="J195" s="18"/>
      <c r="K195" s="18"/>
      <c r="L195" s="18"/>
      <c r="M195" s="18"/>
      <c r="N195" s="18"/>
      <c r="O195" s="16"/>
      <c r="P195" s="16"/>
      <c r="Q195" s="15"/>
      <c r="R195" s="15"/>
      <c r="S195" s="15"/>
      <c r="T195" s="15"/>
      <c r="U195" s="15"/>
      <c r="V195" s="15"/>
    </row>
    <row r="196" spans="1:63" x14ac:dyDescent="0.4">
      <c r="A196" s="15"/>
      <c r="B196" s="15"/>
      <c r="C196" s="15"/>
      <c r="D196" s="15"/>
      <c r="E196" s="15"/>
      <c r="F196" s="15"/>
      <c r="G196" s="18"/>
      <c r="H196" s="18"/>
      <c r="I196" s="18"/>
      <c r="J196" s="18"/>
      <c r="K196" s="18"/>
      <c r="L196" s="18"/>
      <c r="M196" s="18"/>
      <c r="N196" s="18"/>
      <c r="O196" s="16"/>
      <c r="P196" s="16"/>
      <c r="Q196" s="15"/>
      <c r="R196" s="15"/>
      <c r="S196" s="15"/>
      <c r="T196" s="15"/>
      <c r="U196" s="15"/>
      <c r="V196" s="15"/>
    </row>
    <row r="197" spans="1:63" x14ac:dyDescent="0.4">
      <c r="G197" s="3"/>
      <c r="H197" s="3"/>
      <c r="I197" s="3"/>
      <c r="J197" s="3"/>
      <c r="K197" s="3"/>
      <c r="L197" s="3"/>
      <c r="M197" s="3"/>
      <c r="N197" s="3"/>
    </row>
    <row r="198" spans="1:63" x14ac:dyDescent="0.4">
      <c r="G198" s="3"/>
      <c r="H198" s="3"/>
      <c r="I198" s="3"/>
      <c r="J198" s="3"/>
      <c r="K198" s="3"/>
      <c r="L198" s="3"/>
      <c r="M198" s="3"/>
      <c r="N198" s="3"/>
    </row>
    <row r="199" spans="1:63" x14ac:dyDescent="0.4">
      <c r="G199" s="3"/>
      <c r="H199" s="3"/>
      <c r="I199" s="3"/>
      <c r="J199" s="3"/>
      <c r="K199" s="3"/>
      <c r="L199" s="3"/>
      <c r="M199" s="3"/>
      <c r="N199" s="3"/>
    </row>
    <row r="200" spans="1:63" x14ac:dyDescent="0.4">
      <c r="G200" s="3"/>
      <c r="H200" s="3"/>
      <c r="I200" s="3"/>
      <c r="J200" s="3"/>
      <c r="K200" s="3"/>
      <c r="L200" s="3"/>
      <c r="M200" s="3"/>
      <c r="N200" s="3"/>
    </row>
  </sheetData>
  <sheetProtection sheet="1" insertRows="0" deleteRows="0"/>
  <mergeCells count="898">
    <mergeCell ref="AX1:BM1"/>
    <mergeCell ref="AG2:AH2"/>
    <mergeCell ref="AJ2:AK2"/>
    <mergeCell ref="AN2:AO2"/>
    <mergeCell ref="AX2:BM2"/>
    <mergeCell ref="BI3:BL3"/>
    <mergeCell ref="Q11:S11"/>
    <mergeCell ref="U11:W11"/>
    <mergeCell ref="AP10:AQ10"/>
    <mergeCell ref="AX10:AY10"/>
    <mergeCell ref="BC10:BD10"/>
    <mergeCell ref="BK10:BL10"/>
    <mergeCell ref="Q12:S12"/>
    <mergeCell ref="U12:W12"/>
    <mergeCell ref="BA5:BB5"/>
    <mergeCell ref="BE5:BF5"/>
    <mergeCell ref="BI5:BJ5"/>
    <mergeCell ref="BI7:BJ7"/>
    <mergeCell ref="AA9:AB9"/>
    <mergeCell ref="AX12:AY12"/>
    <mergeCell ref="BK12:BL12"/>
    <mergeCell ref="B14:B18"/>
    <mergeCell ref="C14:C18"/>
    <mergeCell ref="D14:F18"/>
    <mergeCell ref="G14:H18"/>
    <mergeCell ref="M14:N18"/>
    <mergeCell ref="O14:R18"/>
    <mergeCell ref="S14:U18"/>
    <mergeCell ref="V14:Z18"/>
    <mergeCell ref="AA14:BE14"/>
    <mergeCell ref="M21:N21"/>
    <mergeCell ref="O21:R21"/>
    <mergeCell ref="BF21:BG21"/>
    <mergeCell ref="BH21:BI21"/>
    <mergeCell ref="BF14:BG18"/>
    <mergeCell ref="BH14:BI18"/>
    <mergeCell ref="BJ14:BN18"/>
    <mergeCell ref="AA15:AG15"/>
    <mergeCell ref="AH15:AN15"/>
    <mergeCell ref="AO15:AU15"/>
    <mergeCell ref="AV15:BB15"/>
    <mergeCell ref="BC15:BE15"/>
    <mergeCell ref="BJ19:BN21"/>
    <mergeCell ref="C22:C24"/>
    <mergeCell ref="D22:F24"/>
    <mergeCell ref="G22:H22"/>
    <mergeCell ref="M22:N22"/>
    <mergeCell ref="O22:R22"/>
    <mergeCell ref="S22:U24"/>
    <mergeCell ref="BF22:BG22"/>
    <mergeCell ref="BH22:BI22"/>
    <mergeCell ref="C19:C21"/>
    <mergeCell ref="D19:F21"/>
    <mergeCell ref="BF19:BG19"/>
    <mergeCell ref="BH19:BI19"/>
    <mergeCell ref="G20:H20"/>
    <mergeCell ref="M20:N20"/>
    <mergeCell ref="O20:R20"/>
    <mergeCell ref="BF20:BG20"/>
    <mergeCell ref="BH20:BI20"/>
    <mergeCell ref="G21:H21"/>
    <mergeCell ref="I21:J21"/>
    <mergeCell ref="G19:H19"/>
    <mergeCell ref="M19:N19"/>
    <mergeCell ref="O19:R19"/>
    <mergeCell ref="S19:U21"/>
    <mergeCell ref="K21:L21"/>
    <mergeCell ref="BJ22:BN24"/>
    <mergeCell ref="G23:H23"/>
    <mergeCell ref="M23:N23"/>
    <mergeCell ref="O23:R23"/>
    <mergeCell ref="BF23:BG23"/>
    <mergeCell ref="BH23:BI23"/>
    <mergeCell ref="G24:H24"/>
    <mergeCell ref="I24:J24"/>
    <mergeCell ref="K24:L24"/>
    <mergeCell ref="M24:N24"/>
    <mergeCell ref="O24:R24"/>
    <mergeCell ref="BF24:BG24"/>
    <mergeCell ref="BH24:BI24"/>
    <mergeCell ref="C25:C27"/>
    <mergeCell ref="D25:F27"/>
    <mergeCell ref="G25:H25"/>
    <mergeCell ref="M25:N25"/>
    <mergeCell ref="O25:R25"/>
    <mergeCell ref="S25:U27"/>
    <mergeCell ref="BF25:BG25"/>
    <mergeCell ref="BH25:BI25"/>
    <mergeCell ref="BJ25:BN27"/>
    <mergeCell ref="G26:H26"/>
    <mergeCell ref="M26:N26"/>
    <mergeCell ref="O26:R26"/>
    <mergeCell ref="BF26:BG26"/>
    <mergeCell ref="BH26:BI26"/>
    <mergeCell ref="G27:H27"/>
    <mergeCell ref="I27:J27"/>
    <mergeCell ref="K27:L27"/>
    <mergeCell ref="M27:N27"/>
    <mergeCell ref="O27:R27"/>
    <mergeCell ref="BF27:BG27"/>
    <mergeCell ref="BH27:BI27"/>
    <mergeCell ref="C28:C30"/>
    <mergeCell ref="D28:F30"/>
    <mergeCell ref="G28:H28"/>
    <mergeCell ref="M28:N28"/>
    <mergeCell ref="O28:R28"/>
    <mergeCell ref="S28:U30"/>
    <mergeCell ref="C31:C33"/>
    <mergeCell ref="D31:F33"/>
    <mergeCell ref="G31:H31"/>
    <mergeCell ref="M31:N31"/>
    <mergeCell ref="O31:R31"/>
    <mergeCell ref="BF28:BG28"/>
    <mergeCell ref="BH28:BI28"/>
    <mergeCell ref="BJ28:BN30"/>
    <mergeCell ref="G29:H29"/>
    <mergeCell ref="M29:N29"/>
    <mergeCell ref="O29:R29"/>
    <mergeCell ref="BF29:BG29"/>
    <mergeCell ref="BH29:BI29"/>
    <mergeCell ref="G30:H30"/>
    <mergeCell ref="I30:J30"/>
    <mergeCell ref="BJ31:BN33"/>
    <mergeCell ref="G32:H32"/>
    <mergeCell ref="M32:N32"/>
    <mergeCell ref="O32:R32"/>
    <mergeCell ref="BF32:BG32"/>
    <mergeCell ref="BH32:BI32"/>
    <mergeCell ref="G33:H33"/>
    <mergeCell ref="K30:L30"/>
    <mergeCell ref="M30:N30"/>
    <mergeCell ref="O30:R30"/>
    <mergeCell ref="BF30:BG30"/>
    <mergeCell ref="BH30:BI30"/>
    <mergeCell ref="I33:J33"/>
    <mergeCell ref="K33:L33"/>
    <mergeCell ref="M33:N33"/>
    <mergeCell ref="O33:R33"/>
    <mergeCell ref="BF33:BG33"/>
    <mergeCell ref="BH33:BI33"/>
    <mergeCell ref="S31:U33"/>
    <mergeCell ref="BF31:BG31"/>
    <mergeCell ref="BH31:BI31"/>
    <mergeCell ref="BJ34:BN36"/>
    <mergeCell ref="G35:H35"/>
    <mergeCell ref="M35:N35"/>
    <mergeCell ref="O35:R35"/>
    <mergeCell ref="BF35:BG35"/>
    <mergeCell ref="BH35:BI35"/>
    <mergeCell ref="G36:H36"/>
    <mergeCell ref="I36:J36"/>
    <mergeCell ref="G34:H34"/>
    <mergeCell ref="M34:N34"/>
    <mergeCell ref="O34:R34"/>
    <mergeCell ref="S34:U36"/>
    <mergeCell ref="K36:L36"/>
    <mergeCell ref="M36:N36"/>
    <mergeCell ref="O36:R36"/>
    <mergeCell ref="BF36:BG36"/>
    <mergeCell ref="BH36:BI36"/>
    <mergeCell ref="C37:C39"/>
    <mergeCell ref="D37:F39"/>
    <mergeCell ref="G37:H37"/>
    <mergeCell ref="M37:N37"/>
    <mergeCell ref="O37:R37"/>
    <mergeCell ref="S37:U39"/>
    <mergeCell ref="BF37:BG37"/>
    <mergeCell ref="BH37:BI37"/>
    <mergeCell ref="C34:C36"/>
    <mergeCell ref="D34:F36"/>
    <mergeCell ref="BF34:BG34"/>
    <mergeCell ref="BH34:BI34"/>
    <mergeCell ref="BJ37:BN39"/>
    <mergeCell ref="G38:H38"/>
    <mergeCell ref="M38:N38"/>
    <mergeCell ref="O38:R38"/>
    <mergeCell ref="BF38:BG38"/>
    <mergeCell ref="BH38:BI38"/>
    <mergeCell ref="G39:H39"/>
    <mergeCell ref="I39:J39"/>
    <mergeCell ref="K39:L39"/>
    <mergeCell ref="M39:N39"/>
    <mergeCell ref="O39:R39"/>
    <mergeCell ref="BF39:BG39"/>
    <mergeCell ref="BH39:BI39"/>
    <mergeCell ref="C40:C42"/>
    <mergeCell ref="D40:F42"/>
    <mergeCell ref="G40:H40"/>
    <mergeCell ref="M40:N40"/>
    <mergeCell ref="O40:R40"/>
    <mergeCell ref="S40:U42"/>
    <mergeCell ref="BF40:BG40"/>
    <mergeCell ref="BH40:BI40"/>
    <mergeCell ref="BJ40:BN42"/>
    <mergeCell ref="G41:H41"/>
    <mergeCell ref="M41:N41"/>
    <mergeCell ref="O41:R41"/>
    <mergeCell ref="BF41:BG41"/>
    <mergeCell ref="BH41:BI41"/>
    <mergeCell ref="G42:H42"/>
    <mergeCell ref="I42:J42"/>
    <mergeCell ref="K42:L42"/>
    <mergeCell ref="M42:N42"/>
    <mergeCell ref="O42:R42"/>
    <mergeCell ref="BF42:BG42"/>
    <mergeCell ref="BH42:BI42"/>
    <mergeCell ref="C43:C45"/>
    <mergeCell ref="D43:F45"/>
    <mergeCell ref="G43:H43"/>
    <mergeCell ref="M43:N43"/>
    <mergeCell ref="O43:R43"/>
    <mergeCell ref="S43:U45"/>
    <mergeCell ref="C46:C48"/>
    <mergeCell ref="D46:F48"/>
    <mergeCell ref="G46:H46"/>
    <mergeCell ref="M46:N46"/>
    <mergeCell ref="O46:R46"/>
    <mergeCell ref="BF43:BG43"/>
    <mergeCell ref="BH43:BI43"/>
    <mergeCell ref="BJ43:BN45"/>
    <mergeCell ref="G44:H44"/>
    <mergeCell ref="M44:N44"/>
    <mergeCell ref="O44:R44"/>
    <mergeCell ref="BF44:BG44"/>
    <mergeCell ref="BH44:BI44"/>
    <mergeCell ref="G45:H45"/>
    <mergeCell ref="I45:J45"/>
    <mergeCell ref="BJ46:BN48"/>
    <mergeCell ref="G47:H47"/>
    <mergeCell ref="M47:N47"/>
    <mergeCell ref="O47:R47"/>
    <mergeCell ref="BF47:BG47"/>
    <mergeCell ref="BH47:BI47"/>
    <mergeCell ref="G48:H48"/>
    <mergeCell ref="K45:L45"/>
    <mergeCell ref="M45:N45"/>
    <mergeCell ref="O45:R45"/>
    <mergeCell ref="BF45:BG45"/>
    <mergeCell ref="BH45:BI45"/>
    <mergeCell ref="I48:J48"/>
    <mergeCell ref="K48:L48"/>
    <mergeCell ref="M48:N48"/>
    <mergeCell ref="O48:R48"/>
    <mergeCell ref="BF48:BG48"/>
    <mergeCell ref="BH48:BI48"/>
    <mergeCell ref="S46:U48"/>
    <mergeCell ref="BF46:BG46"/>
    <mergeCell ref="BH46:BI46"/>
    <mergeCell ref="BJ49:BN51"/>
    <mergeCell ref="G50:H50"/>
    <mergeCell ref="M50:N50"/>
    <mergeCell ref="O50:R50"/>
    <mergeCell ref="BF50:BG50"/>
    <mergeCell ref="BH50:BI50"/>
    <mergeCell ref="G51:H51"/>
    <mergeCell ref="I51:J51"/>
    <mergeCell ref="G49:H49"/>
    <mergeCell ref="M49:N49"/>
    <mergeCell ref="O49:R49"/>
    <mergeCell ref="S49:U51"/>
    <mergeCell ref="K51:L51"/>
    <mergeCell ref="M51:N51"/>
    <mergeCell ref="O51:R51"/>
    <mergeCell ref="BF51:BG51"/>
    <mergeCell ref="BH51:BI51"/>
    <mergeCell ref="C52:C54"/>
    <mergeCell ref="D52:F54"/>
    <mergeCell ref="G52:H52"/>
    <mergeCell ref="M52:N52"/>
    <mergeCell ref="O52:R52"/>
    <mergeCell ref="S52:U54"/>
    <mergeCell ref="BF52:BG52"/>
    <mergeCell ref="BH52:BI52"/>
    <mergeCell ref="C49:C51"/>
    <mergeCell ref="D49:F51"/>
    <mergeCell ref="BF49:BG49"/>
    <mergeCell ref="BH49:BI49"/>
    <mergeCell ref="BJ52:BN54"/>
    <mergeCell ref="G53:H53"/>
    <mergeCell ref="M53:N53"/>
    <mergeCell ref="O53:R53"/>
    <mergeCell ref="BF53:BG53"/>
    <mergeCell ref="BH53:BI53"/>
    <mergeCell ref="G54:H54"/>
    <mergeCell ref="I54:J54"/>
    <mergeCell ref="K54:L54"/>
    <mergeCell ref="M54:N54"/>
    <mergeCell ref="O54:R54"/>
    <mergeCell ref="BF54:BG54"/>
    <mergeCell ref="BH54:BI54"/>
    <mergeCell ref="C55:C57"/>
    <mergeCell ref="D55:F57"/>
    <mergeCell ref="G55:H55"/>
    <mergeCell ref="M55:N55"/>
    <mergeCell ref="O55:R55"/>
    <mergeCell ref="S55:U57"/>
    <mergeCell ref="BF55:BG55"/>
    <mergeCell ref="BH55:BI55"/>
    <mergeCell ref="BJ55:BN57"/>
    <mergeCell ref="G56:H56"/>
    <mergeCell ref="M56:N56"/>
    <mergeCell ref="O56:R56"/>
    <mergeCell ref="BF56:BG56"/>
    <mergeCell ref="BH56:BI56"/>
    <mergeCell ref="G57:H57"/>
    <mergeCell ref="I57:J57"/>
    <mergeCell ref="K57:L57"/>
    <mergeCell ref="M57:N57"/>
    <mergeCell ref="O57:R57"/>
    <mergeCell ref="BF57:BG57"/>
    <mergeCell ref="BH57:BI57"/>
    <mergeCell ref="C58:C60"/>
    <mergeCell ref="D58:F60"/>
    <mergeCell ref="G58:H58"/>
    <mergeCell ref="M58:N58"/>
    <mergeCell ref="O58:R58"/>
    <mergeCell ref="S58:U60"/>
    <mergeCell ref="C61:C63"/>
    <mergeCell ref="D61:F63"/>
    <mergeCell ref="G61:H61"/>
    <mergeCell ref="M61:N61"/>
    <mergeCell ref="O61:R61"/>
    <mergeCell ref="BF58:BG58"/>
    <mergeCell ref="BH58:BI58"/>
    <mergeCell ref="BJ58:BN60"/>
    <mergeCell ref="G59:H59"/>
    <mergeCell ref="M59:N59"/>
    <mergeCell ref="O59:R59"/>
    <mergeCell ref="BF59:BG59"/>
    <mergeCell ref="BH59:BI59"/>
    <mergeCell ref="G60:H60"/>
    <mergeCell ref="I60:J60"/>
    <mergeCell ref="BJ61:BN63"/>
    <mergeCell ref="G62:H62"/>
    <mergeCell ref="M62:N62"/>
    <mergeCell ref="O62:R62"/>
    <mergeCell ref="BF62:BG62"/>
    <mergeCell ref="BH62:BI62"/>
    <mergeCell ref="G63:H63"/>
    <mergeCell ref="K60:L60"/>
    <mergeCell ref="M60:N60"/>
    <mergeCell ref="O60:R60"/>
    <mergeCell ref="BF60:BG60"/>
    <mergeCell ref="BH60:BI60"/>
    <mergeCell ref="I63:J63"/>
    <mergeCell ref="K63:L63"/>
    <mergeCell ref="M63:N63"/>
    <mergeCell ref="O63:R63"/>
    <mergeCell ref="BF63:BG63"/>
    <mergeCell ref="BH63:BI63"/>
    <mergeCell ref="S61:U63"/>
    <mergeCell ref="BF61:BG61"/>
    <mergeCell ref="BH61:BI61"/>
    <mergeCell ref="BJ64:BN66"/>
    <mergeCell ref="G65:H65"/>
    <mergeCell ref="M65:N65"/>
    <mergeCell ref="O65:R65"/>
    <mergeCell ref="BF65:BG65"/>
    <mergeCell ref="BH65:BI65"/>
    <mergeCell ref="G66:H66"/>
    <mergeCell ref="I66:J66"/>
    <mergeCell ref="G64:H64"/>
    <mergeCell ref="M64:N64"/>
    <mergeCell ref="O64:R64"/>
    <mergeCell ref="S64:U66"/>
    <mergeCell ref="K66:L66"/>
    <mergeCell ref="M66:N66"/>
    <mergeCell ref="O66:R66"/>
    <mergeCell ref="BF66:BG66"/>
    <mergeCell ref="BH66:BI66"/>
    <mergeCell ref="C67:C69"/>
    <mergeCell ref="D67:F69"/>
    <mergeCell ref="G67:H67"/>
    <mergeCell ref="M67:N67"/>
    <mergeCell ref="O67:R67"/>
    <mergeCell ref="S67:U69"/>
    <mergeCell ref="BF67:BG67"/>
    <mergeCell ref="BH67:BI67"/>
    <mergeCell ref="C64:C66"/>
    <mergeCell ref="D64:F66"/>
    <mergeCell ref="BF64:BG64"/>
    <mergeCell ref="BH64:BI64"/>
    <mergeCell ref="BJ67:BN69"/>
    <mergeCell ref="G68:H68"/>
    <mergeCell ref="M68:N68"/>
    <mergeCell ref="O68:R68"/>
    <mergeCell ref="BF68:BG68"/>
    <mergeCell ref="BH68:BI68"/>
    <mergeCell ref="G69:H69"/>
    <mergeCell ref="I69:J69"/>
    <mergeCell ref="K69:L69"/>
    <mergeCell ref="M69:N69"/>
    <mergeCell ref="O69:R69"/>
    <mergeCell ref="BF69:BG69"/>
    <mergeCell ref="BH69:BI69"/>
    <mergeCell ref="C70:C72"/>
    <mergeCell ref="D70:F72"/>
    <mergeCell ref="G70:H70"/>
    <mergeCell ref="M70:N70"/>
    <mergeCell ref="O70:R70"/>
    <mergeCell ref="S70:U72"/>
    <mergeCell ref="BF70:BG70"/>
    <mergeCell ref="BH70:BI70"/>
    <mergeCell ref="BJ70:BN72"/>
    <mergeCell ref="G71:H71"/>
    <mergeCell ref="M71:N71"/>
    <mergeCell ref="O71:R71"/>
    <mergeCell ref="BF71:BG71"/>
    <mergeCell ref="BH71:BI71"/>
    <mergeCell ref="G72:H72"/>
    <mergeCell ref="I72:J72"/>
    <mergeCell ref="K72:L72"/>
    <mergeCell ref="M72:N72"/>
    <mergeCell ref="O72:R72"/>
    <mergeCell ref="BF72:BG72"/>
    <mergeCell ref="BH72:BI72"/>
    <mergeCell ref="C73:C75"/>
    <mergeCell ref="D73:F75"/>
    <mergeCell ref="G73:H73"/>
    <mergeCell ref="M73:N73"/>
    <mergeCell ref="O73:R73"/>
    <mergeCell ref="S73:U75"/>
    <mergeCell ref="C76:C78"/>
    <mergeCell ref="D76:F78"/>
    <mergeCell ref="G76:H76"/>
    <mergeCell ref="M76:N76"/>
    <mergeCell ref="O76:R76"/>
    <mergeCell ref="BF73:BG73"/>
    <mergeCell ref="BH73:BI73"/>
    <mergeCell ref="BJ73:BN75"/>
    <mergeCell ref="G74:H74"/>
    <mergeCell ref="M74:N74"/>
    <mergeCell ref="O74:R74"/>
    <mergeCell ref="BF74:BG74"/>
    <mergeCell ref="BH74:BI74"/>
    <mergeCell ref="G75:H75"/>
    <mergeCell ref="I75:J75"/>
    <mergeCell ref="BJ76:BN78"/>
    <mergeCell ref="G77:H77"/>
    <mergeCell ref="M77:N77"/>
    <mergeCell ref="O77:R77"/>
    <mergeCell ref="BF77:BG77"/>
    <mergeCell ref="BH77:BI77"/>
    <mergeCell ref="G78:H78"/>
    <mergeCell ref="K75:L75"/>
    <mergeCell ref="M75:N75"/>
    <mergeCell ref="O75:R75"/>
    <mergeCell ref="BF75:BG75"/>
    <mergeCell ref="BH75:BI75"/>
    <mergeCell ref="I78:J78"/>
    <mergeCell ref="K78:L78"/>
    <mergeCell ref="M78:N78"/>
    <mergeCell ref="O78:R78"/>
    <mergeCell ref="BF78:BG78"/>
    <mergeCell ref="BH78:BI78"/>
    <mergeCell ref="S76:U78"/>
    <mergeCell ref="BF76:BG76"/>
    <mergeCell ref="BH76:BI76"/>
    <mergeCell ref="BJ79:BN81"/>
    <mergeCell ref="G80:H80"/>
    <mergeCell ref="M80:N80"/>
    <mergeCell ref="O80:R80"/>
    <mergeCell ref="BF80:BG80"/>
    <mergeCell ref="BH80:BI80"/>
    <mergeCell ref="G81:H81"/>
    <mergeCell ref="I81:J81"/>
    <mergeCell ref="G79:H79"/>
    <mergeCell ref="M79:N79"/>
    <mergeCell ref="O79:R79"/>
    <mergeCell ref="S79:U81"/>
    <mergeCell ref="K81:L81"/>
    <mergeCell ref="M81:N81"/>
    <mergeCell ref="O81:R81"/>
    <mergeCell ref="BF81:BG81"/>
    <mergeCell ref="BH81:BI81"/>
    <mergeCell ref="C82:C84"/>
    <mergeCell ref="D82:F84"/>
    <mergeCell ref="G82:H82"/>
    <mergeCell ref="M82:N82"/>
    <mergeCell ref="O82:R82"/>
    <mergeCell ref="S82:U84"/>
    <mergeCell ref="BF82:BG82"/>
    <mergeCell ref="BH82:BI82"/>
    <mergeCell ref="C79:C81"/>
    <mergeCell ref="D79:F81"/>
    <mergeCell ref="BF79:BG79"/>
    <mergeCell ref="BH79:BI79"/>
    <mergeCell ref="BJ82:BN84"/>
    <mergeCell ref="G83:H83"/>
    <mergeCell ref="M83:N83"/>
    <mergeCell ref="O83:R83"/>
    <mergeCell ref="BF83:BG83"/>
    <mergeCell ref="BH83:BI83"/>
    <mergeCell ref="G84:H84"/>
    <mergeCell ref="I84:J84"/>
    <mergeCell ref="K84:L84"/>
    <mergeCell ref="M84:N84"/>
    <mergeCell ref="O84:R84"/>
    <mergeCell ref="BF84:BG84"/>
    <mergeCell ref="BH84:BI84"/>
    <mergeCell ref="C85:C87"/>
    <mergeCell ref="D85:F87"/>
    <mergeCell ref="G85:H85"/>
    <mergeCell ref="M85:N85"/>
    <mergeCell ref="O85:R85"/>
    <mergeCell ref="S85:U87"/>
    <mergeCell ref="BF85:BG85"/>
    <mergeCell ref="BH85:BI85"/>
    <mergeCell ref="BJ85:BN87"/>
    <mergeCell ref="G86:H86"/>
    <mergeCell ref="M86:N86"/>
    <mergeCell ref="O86:R86"/>
    <mergeCell ref="BF86:BG86"/>
    <mergeCell ref="BH86:BI86"/>
    <mergeCell ref="G87:H87"/>
    <mergeCell ref="I87:J87"/>
    <mergeCell ref="K87:L87"/>
    <mergeCell ref="M87:N87"/>
    <mergeCell ref="O87:R87"/>
    <mergeCell ref="BF87:BG87"/>
    <mergeCell ref="BH87:BI87"/>
    <mergeCell ref="C88:C90"/>
    <mergeCell ref="D88:F90"/>
    <mergeCell ref="G88:H88"/>
    <mergeCell ref="M88:N88"/>
    <mergeCell ref="O88:R88"/>
    <mergeCell ref="S88:U90"/>
    <mergeCell ref="C91:C93"/>
    <mergeCell ref="D91:F93"/>
    <mergeCell ref="G91:H91"/>
    <mergeCell ref="M91:N91"/>
    <mergeCell ref="O91:R91"/>
    <mergeCell ref="BF88:BG88"/>
    <mergeCell ref="BH88:BI88"/>
    <mergeCell ref="BJ88:BN90"/>
    <mergeCell ref="G89:H89"/>
    <mergeCell ref="M89:N89"/>
    <mergeCell ref="O89:R89"/>
    <mergeCell ref="BF89:BG89"/>
    <mergeCell ref="BH89:BI89"/>
    <mergeCell ref="G90:H90"/>
    <mergeCell ref="I90:J90"/>
    <mergeCell ref="BJ91:BN93"/>
    <mergeCell ref="G92:H92"/>
    <mergeCell ref="M92:N92"/>
    <mergeCell ref="O92:R92"/>
    <mergeCell ref="BF92:BG92"/>
    <mergeCell ref="BH92:BI92"/>
    <mergeCell ref="G93:H93"/>
    <mergeCell ref="K90:L90"/>
    <mergeCell ref="M90:N90"/>
    <mergeCell ref="O90:R90"/>
    <mergeCell ref="BF90:BG90"/>
    <mergeCell ref="BH90:BI90"/>
    <mergeCell ref="I93:J93"/>
    <mergeCell ref="K93:L93"/>
    <mergeCell ref="M93:N93"/>
    <mergeCell ref="O93:R93"/>
    <mergeCell ref="BF93:BG93"/>
    <mergeCell ref="BH93:BI93"/>
    <mergeCell ref="S91:U93"/>
    <mergeCell ref="BF91:BG91"/>
    <mergeCell ref="BH91:BI91"/>
    <mergeCell ref="BJ94:BN96"/>
    <mergeCell ref="G95:H95"/>
    <mergeCell ref="M95:N95"/>
    <mergeCell ref="O95:R95"/>
    <mergeCell ref="BF95:BG95"/>
    <mergeCell ref="BH95:BI95"/>
    <mergeCell ref="G96:H96"/>
    <mergeCell ref="I96:J96"/>
    <mergeCell ref="G94:H94"/>
    <mergeCell ref="M94:N94"/>
    <mergeCell ref="O94:R94"/>
    <mergeCell ref="S94:U96"/>
    <mergeCell ref="K96:L96"/>
    <mergeCell ref="M96:N96"/>
    <mergeCell ref="O96:R96"/>
    <mergeCell ref="BF96:BG96"/>
    <mergeCell ref="BH96:BI96"/>
    <mergeCell ref="C97:C99"/>
    <mergeCell ref="D97:F99"/>
    <mergeCell ref="G97:H97"/>
    <mergeCell ref="M97:N97"/>
    <mergeCell ref="O97:R97"/>
    <mergeCell ref="S97:U99"/>
    <mergeCell ref="BF97:BG97"/>
    <mergeCell ref="BH97:BI97"/>
    <mergeCell ref="C94:C96"/>
    <mergeCell ref="D94:F96"/>
    <mergeCell ref="BF94:BG94"/>
    <mergeCell ref="BH94:BI94"/>
    <mergeCell ref="BJ97:BN99"/>
    <mergeCell ref="G98:H98"/>
    <mergeCell ref="M98:N98"/>
    <mergeCell ref="O98:R98"/>
    <mergeCell ref="BF98:BG98"/>
    <mergeCell ref="BH98:BI98"/>
    <mergeCell ref="G99:H99"/>
    <mergeCell ref="I99:J99"/>
    <mergeCell ref="K99:L99"/>
    <mergeCell ref="M99:N99"/>
    <mergeCell ref="O99:R99"/>
    <mergeCell ref="BF99:BG99"/>
    <mergeCell ref="BH99:BI99"/>
    <mergeCell ref="C100:C102"/>
    <mergeCell ref="D100:F102"/>
    <mergeCell ref="G100:H100"/>
    <mergeCell ref="M100:N100"/>
    <mergeCell ref="O100:R100"/>
    <mergeCell ref="S100:U102"/>
    <mergeCell ref="BF100:BG100"/>
    <mergeCell ref="BH100:BI100"/>
    <mergeCell ref="BJ100:BN102"/>
    <mergeCell ref="G101:H101"/>
    <mergeCell ref="M101:N101"/>
    <mergeCell ref="O101:R101"/>
    <mergeCell ref="BF101:BG101"/>
    <mergeCell ref="BH101:BI101"/>
    <mergeCell ref="G102:H102"/>
    <mergeCell ref="I102:J102"/>
    <mergeCell ref="K102:L102"/>
    <mergeCell ref="M102:N102"/>
    <mergeCell ref="O102:R102"/>
    <mergeCell ref="BF102:BG102"/>
    <mergeCell ref="BH102:BI102"/>
    <mergeCell ref="C103:C105"/>
    <mergeCell ref="D103:F105"/>
    <mergeCell ref="G103:H103"/>
    <mergeCell ref="M103:N103"/>
    <mergeCell ref="O103:R103"/>
    <mergeCell ref="S103:U105"/>
    <mergeCell ref="C106:C108"/>
    <mergeCell ref="D106:F108"/>
    <mergeCell ref="G106:H106"/>
    <mergeCell ref="M106:N106"/>
    <mergeCell ref="O106:R106"/>
    <mergeCell ref="BF103:BG103"/>
    <mergeCell ref="BH103:BI103"/>
    <mergeCell ref="BJ103:BN105"/>
    <mergeCell ref="G104:H104"/>
    <mergeCell ref="M104:N104"/>
    <mergeCell ref="O104:R104"/>
    <mergeCell ref="BF104:BG104"/>
    <mergeCell ref="BH104:BI104"/>
    <mergeCell ref="G105:H105"/>
    <mergeCell ref="I105:J105"/>
    <mergeCell ref="BJ106:BN108"/>
    <mergeCell ref="G107:H107"/>
    <mergeCell ref="M107:N107"/>
    <mergeCell ref="O107:R107"/>
    <mergeCell ref="BF107:BG107"/>
    <mergeCell ref="BH107:BI107"/>
    <mergeCell ref="G108:H108"/>
    <mergeCell ref="K105:L105"/>
    <mergeCell ref="M105:N105"/>
    <mergeCell ref="O105:R105"/>
    <mergeCell ref="BF105:BG105"/>
    <mergeCell ref="BH105:BI105"/>
    <mergeCell ref="I108:J108"/>
    <mergeCell ref="K108:L108"/>
    <mergeCell ref="M108:N108"/>
    <mergeCell ref="O108:R108"/>
    <mergeCell ref="BF108:BG108"/>
    <mergeCell ref="BH108:BI108"/>
    <mergeCell ref="S106:U108"/>
    <mergeCell ref="BF106:BG106"/>
    <mergeCell ref="BH106:BI106"/>
    <mergeCell ref="BJ109:BN111"/>
    <mergeCell ref="G110:H110"/>
    <mergeCell ref="M110:N110"/>
    <mergeCell ref="O110:R110"/>
    <mergeCell ref="BF110:BG110"/>
    <mergeCell ref="BH110:BI110"/>
    <mergeCell ref="G111:H111"/>
    <mergeCell ref="I111:J111"/>
    <mergeCell ref="G109:H109"/>
    <mergeCell ref="M109:N109"/>
    <mergeCell ref="O109:R109"/>
    <mergeCell ref="S109:U111"/>
    <mergeCell ref="K111:L111"/>
    <mergeCell ref="M111:N111"/>
    <mergeCell ref="O111:R111"/>
    <mergeCell ref="BF111:BG111"/>
    <mergeCell ref="BH111:BI111"/>
    <mergeCell ref="C112:C114"/>
    <mergeCell ref="D112:F114"/>
    <mergeCell ref="G112:H112"/>
    <mergeCell ref="M112:N112"/>
    <mergeCell ref="O112:R112"/>
    <mergeCell ref="S112:U114"/>
    <mergeCell ref="BF112:BG112"/>
    <mergeCell ref="BH112:BI112"/>
    <mergeCell ref="C109:C111"/>
    <mergeCell ref="D109:F111"/>
    <mergeCell ref="BF109:BG109"/>
    <mergeCell ref="BH109:BI109"/>
    <mergeCell ref="BJ112:BN114"/>
    <mergeCell ref="G113:H113"/>
    <mergeCell ref="M113:N113"/>
    <mergeCell ref="O113:R113"/>
    <mergeCell ref="BF113:BG113"/>
    <mergeCell ref="BH113:BI113"/>
    <mergeCell ref="G114:H114"/>
    <mergeCell ref="I114:J114"/>
    <mergeCell ref="K114:L114"/>
    <mergeCell ref="M114:N114"/>
    <mergeCell ref="O114:R114"/>
    <mergeCell ref="BF114:BG114"/>
    <mergeCell ref="BH114:BI114"/>
    <mergeCell ref="C115:C117"/>
    <mergeCell ref="D115:F117"/>
    <mergeCell ref="G115:H115"/>
    <mergeCell ref="M115:N115"/>
    <mergeCell ref="O115:R115"/>
    <mergeCell ref="S115:U117"/>
    <mergeCell ref="BF115:BG115"/>
    <mergeCell ref="BH115:BI115"/>
    <mergeCell ref="BJ115:BN117"/>
    <mergeCell ref="G116:H116"/>
    <mergeCell ref="M116:N116"/>
    <mergeCell ref="O116:R116"/>
    <mergeCell ref="BF116:BG116"/>
    <mergeCell ref="BH116:BI116"/>
    <mergeCell ref="G117:H117"/>
    <mergeCell ref="I117:J117"/>
    <mergeCell ref="K117:L117"/>
    <mergeCell ref="M117:N117"/>
    <mergeCell ref="O117:R117"/>
    <mergeCell ref="BF117:BG117"/>
    <mergeCell ref="BH117:BI117"/>
    <mergeCell ref="C118:C120"/>
    <mergeCell ref="D118:F120"/>
    <mergeCell ref="G118:H118"/>
    <mergeCell ref="M118:N118"/>
    <mergeCell ref="O118:R118"/>
    <mergeCell ref="S118:U120"/>
    <mergeCell ref="C121:C123"/>
    <mergeCell ref="D121:F123"/>
    <mergeCell ref="G121:H121"/>
    <mergeCell ref="M121:N121"/>
    <mergeCell ref="O121:R121"/>
    <mergeCell ref="BF118:BG118"/>
    <mergeCell ref="BH118:BI118"/>
    <mergeCell ref="BJ118:BN120"/>
    <mergeCell ref="G119:H119"/>
    <mergeCell ref="M119:N119"/>
    <mergeCell ref="O119:R119"/>
    <mergeCell ref="BF119:BG119"/>
    <mergeCell ref="BH119:BI119"/>
    <mergeCell ref="G120:H120"/>
    <mergeCell ref="I120:J120"/>
    <mergeCell ref="BJ121:BN123"/>
    <mergeCell ref="G122:H122"/>
    <mergeCell ref="M122:N122"/>
    <mergeCell ref="O122:R122"/>
    <mergeCell ref="BF122:BG122"/>
    <mergeCell ref="BH122:BI122"/>
    <mergeCell ref="G123:H123"/>
    <mergeCell ref="K120:L120"/>
    <mergeCell ref="M120:N120"/>
    <mergeCell ref="O120:R120"/>
    <mergeCell ref="BF120:BG120"/>
    <mergeCell ref="BH120:BI120"/>
    <mergeCell ref="I123:J123"/>
    <mergeCell ref="K123:L123"/>
    <mergeCell ref="M123:N123"/>
    <mergeCell ref="O123:R123"/>
    <mergeCell ref="BF123:BG123"/>
    <mergeCell ref="BH123:BI123"/>
    <mergeCell ref="S121:U123"/>
    <mergeCell ref="BF121:BG121"/>
    <mergeCell ref="BH121:BI121"/>
    <mergeCell ref="C124:C126"/>
    <mergeCell ref="D124:F126"/>
    <mergeCell ref="G124:H124"/>
    <mergeCell ref="M124:N124"/>
    <mergeCell ref="O124:R124"/>
    <mergeCell ref="S124:U126"/>
    <mergeCell ref="K126:L126"/>
    <mergeCell ref="M126:N126"/>
    <mergeCell ref="O126:R126"/>
    <mergeCell ref="BF124:BG124"/>
    <mergeCell ref="BH124:BI124"/>
    <mergeCell ref="BJ124:BN126"/>
    <mergeCell ref="G125:H125"/>
    <mergeCell ref="M125:N125"/>
    <mergeCell ref="O125:R125"/>
    <mergeCell ref="BF125:BG125"/>
    <mergeCell ref="BH125:BI125"/>
    <mergeCell ref="G126:H126"/>
    <mergeCell ref="I126:J126"/>
    <mergeCell ref="BF126:BG126"/>
    <mergeCell ref="BH126:BI126"/>
    <mergeCell ref="O130:P131"/>
    <mergeCell ref="Q130:T130"/>
    <mergeCell ref="V130:Y130"/>
    <mergeCell ref="AE130:AF131"/>
    <mergeCell ref="AG130:AJ130"/>
    <mergeCell ref="AL130:AO130"/>
    <mergeCell ref="AL131:AM131"/>
    <mergeCell ref="AN131:AO131"/>
    <mergeCell ref="BE131:BH131"/>
    <mergeCell ref="AG131:AH131"/>
    <mergeCell ref="AI131:AJ131"/>
    <mergeCell ref="Q131:R131"/>
    <mergeCell ref="S131:T131"/>
    <mergeCell ref="V131:W131"/>
    <mergeCell ref="X131:Y131"/>
    <mergeCell ref="AQ133:AR133"/>
    <mergeCell ref="AU132:AX132"/>
    <mergeCell ref="AZ132:BC132"/>
    <mergeCell ref="AL132:AM132"/>
    <mergeCell ref="AN132:AO132"/>
    <mergeCell ref="AQ132:AR132"/>
    <mergeCell ref="X133:Y133"/>
    <mergeCell ref="AA133:AB133"/>
    <mergeCell ref="AE132:AF132"/>
    <mergeCell ref="AG132:AH132"/>
    <mergeCell ref="AI132:AJ132"/>
    <mergeCell ref="AE133:AF133"/>
    <mergeCell ref="AG133:AH133"/>
    <mergeCell ref="AI133:AJ133"/>
    <mergeCell ref="AN133:AO133"/>
    <mergeCell ref="BE132:BH132"/>
    <mergeCell ref="O132:P132"/>
    <mergeCell ref="Q132:R132"/>
    <mergeCell ref="AE134:AF134"/>
    <mergeCell ref="AG134:AH134"/>
    <mergeCell ref="AI134:AJ134"/>
    <mergeCell ref="AL134:AM134"/>
    <mergeCell ref="AN134:AO134"/>
    <mergeCell ref="AQ134:AR134"/>
    <mergeCell ref="O134:P134"/>
    <mergeCell ref="Q134:R134"/>
    <mergeCell ref="S134:T134"/>
    <mergeCell ref="V134:W134"/>
    <mergeCell ref="X134:Y134"/>
    <mergeCell ref="AA134:AB134"/>
    <mergeCell ref="O133:P133"/>
    <mergeCell ref="Q133:R133"/>
    <mergeCell ref="S133:T133"/>
    <mergeCell ref="V133:W133"/>
    <mergeCell ref="S132:T132"/>
    <mergeCell ref="V132:W132"/>
    <mergeCell ref="X132:Y132"/>
    <mergeCell ref="AA132:AB132"/>
    <mergeCell ref="AL133:AM133"/>
    <mergeCell ref="AL135:AM135"/>
    <mergeCell ref="AN135:AO135"/>
    <mergeCell ref="AQ135:AR135"/>
    <mergeCell ref="O135:P135"/>
    <mergeCell ref="Q135:R135"/>
    <mergeCell ref="S135:T135"/>
    <mergeCell ref="V135:W135"/>
    <mergeCell ref="X135:Y135"/>
    <mergeCell ref="AA135:AB135"/>
    <mergeCell ref="O136:P136"/>
    <mergeCell ref="Q136:R136"/>
    <mergeCell ref="S136:T136"/>
    <mergeCell ref="V136:W136"/>
    <mergeCell ref="X136:Y136"/>
    <mergeCell ref="AA136:AB136"/>
    <mergeCell ref="AE135:AF135"/>
    <mergeCell ref="AG135:AH135"/>
    <mergeCell ref="AI135:AJ135"/>
    <mergeCell ref="AU136:AV136"/>
    <mergeCell ref="AW136:AZ136"/>
    <mergeCell ref="AU137:AV137"/>
    <mergeCell ref="AW137:AZ137"/>
    <mergeCell ref="AU138:AV138"/>
    <mergeCell ref="AW138:AZ138"/>
    <mergeCell ref="AE136:AF136"/>
    <mergeCell ref="AG136:AH136"/>
    <mergeCell ref="AI136:AJ136"/>
    <mergeCell ref="AL136:AM136"/>
    <mergeCell ref="AN136:AO136"/>
    <mergeCell ref="AQ136:AR136"/>
    <mergeCell ref="AU139:AV139"/>
    <mergeCell ref="AW139:AZ139"/>
    <mergeCell ref="AU140:AV140"/>
    <mergeCell ref="AW140:AZ140"/>
    <mergeCell ref="O141:R141"/>
    <mergeCell ref="T141:W141"/>
    <mergeCell ref="Y141:AB141"/>
    <mergeCell ref="AE141:AH141"/>
    <mergeCell ref="AJ141:AM141"/>
    <mergeCell ref="AO141:AR141"/>
    <mergeCell ref="Y144:AB144"/>
    <mergeCell ref="AO144:AR144"/>
    <mergeCell ref="Y145:AB145"/>
    <mergeCell ref="AO145:AR145"/>
    <mergeCell ref="O146:R146"/>
    <mergeCell ref="T146:W146"/>
    <mergeCell ref="Y146:AB146"/>
    <mergeCell ref="AE146:AH146"/>
    <mergeCell ref="AJ146:AM146"/>
    <mergeCell ref="AO146:AR146"/>
  </mergeCells>
  <phoneticPr fontId="2"/>
  <conditionalFormatting sqref="AA21:AG21 AA127:BE128 AD131 AA131:AB131 AA137:AD138 AS136:BE138 AS133:BE134 AA129:AD129 AS129:AT129 AV129:BE129 AS131:AT132">
    <cfRule type="expression" dxfId="192" priority="215">
      <formula>OR(#REF!=$B20,#REF!=$B20)</formula>
    </cfRule>
  </conditionalFormatting>
  <conditionalFormatting sqref="AS140:BE140">
    <cfRule type="expression" dxfId="191" priority="216">
      <formula>OR(#REF!=$B127,#REF!=$B127)</formula>
    </cfRule>
  </conditionalFormatting>
  <conditionalFormatting sqref="AS135:BE135">
    <cfRule type="expression" dxfId="190" priority="217">
      <formula>OR(#REF!=$B127,#REF!=$B127)</formula>
    </cfRule>
  </conditionalFormatting>
  <conditionalFormatting sqref="AD130 AA130:AB130 AA139:AD139 AS139:BE139 AS130:BE130">
    <cfRule type="expression" dxfId="189" priority="218">
      <formula>OR(#REF!=$B128,#REF!=$B128)</formula>
    </cfRule>
  </conditionalFormatting>
  <conditionalFormatting sqref="AQ131:AR131 AQ137:AR138 AQ129:AR129">
    <cfRule type="expression" dxfId="188" priority="211">
      <formula>OR(#REF!=$B128,#REF!=$B128)</formula>
    </cfRule>
  </conditionalFormatting>
  <conditionalFormatting sqref="AQ130:AR130 AQ139:AR139">
    <cfRule type="expression" dxfId="187" priority="214">
      <formula>OR(#REF!=$B128,#REF!=$B128)</formula>
    </cfRule>
  </conditionalFormatting>
  <conditionalFormatting sqref="AH21:AN21">
    <cfRule type="expression" dxfId="186" priority="189">
      <formula>OR(#REF!=$B20,#REF!=$B20)</formula>
    </cfRule>
  </conditionalFormatting>
  <conditionalFormatting sqref="AO21:AU21">
    <cfRule type="expression" dxfId="185" priority="188">
      <formula>OR(#REF!=$B20,#REF!=$B20)</formula>
    </cfRule>
  </conditionalFormatting>
  <conditionalFormatting sqref="AV21:BB21">
    <cfRule type="expression" dxfId="184" priority="187">
      <formula>OR(#REF!=$B20,#REF!=$B20)</formula>
    </cfRule>
  </conditionalFormatting>
  <conditionalFormatting sqref="BC21:BE21">
    <cfRule type="expression" dxfId="183" priority="186">
      <formula>OR(#REF!=$B20,#REF!=$B20)</formula>
    </cfRule>
  </conditionalFormatting>
  <conditionalFormatting sqref="AA24:AG24">
    <cfRule type="expression" dxfId="182" priority="185">
      <formula>OR(#REF!=$B23,#REF!=$B23)</formula>
    </cfRule>
  </conditionalFormatting>
  <conditionalFormatting sqref="AH24:AN24">
    <cfRule type="expression" dxfId="181" priority="184">
      <formula>OR(#REF!=$B23,#REF!=$B23)</formula>
    </cfRule>
  </conditionalFormatting>
  <conditionalFormatting sqref="AO24:AU24">
    <cfRule type="expression" dxfId="180" priority="183">
      <formula>OR(#REF!=$B23,#REF!=$B23)</formula>
    </cfRule>
  </conditionalFormatting>
  <conditionalFormatting sqref="AV24:BB24">
    <cfRule type="expression" dxfId="179" priority="182">
      <formula>OR(#REF!=$B23,#REF!=$B23)</formula>
    </cfRule>
  </conditionalFormatting>
  <conditionalFormatting sqref="BC24:BE24">
    <cfRule type="expression" dxfId="178" priority="181">
      <formula>OR(#REF!=$B23,#REF!=$B23)</formula>
    </cfRule>
  </conditionalFormatting>
  <conditionalFormatting sqref="AA27:AG27">
    <cfRule type="expression" dxfId="177" priority="180">
      <formula>OR(#REF!=$B26,#REF!=$B26)</formula>
    </cfRule>
  </conditionalFormatting>
  <conditionalFormatting sqref="AH27:AN27">
    <cfRule type="expression" dxfId="176" priority="179">
      <formula>OR(#REF!=$B26,#REF!=$B26)</formula>
    </cfRule>
  </conditionalFormatting>
  <conditionalFormatting sqref="AO27:AU27">
    <cfRule type="expression" dxfId="175" priority="178">
      <formula>OR(#REF!=$B26,#REF!=$B26)</formula>
    </cfRule>
  </conditionalFormatting>
  <conditionalFormatting sqref="AV27:BB27">
    <cfRule type="expression" dxfId="174" priority="177">
      <formula>OR(#REF!=$B26,#REF!=$B26)</formula>
    </cfRule>
  </conditionalFormatting>
  <conditionalFormatting sqref="BC27:BE27">
    <cfRule type="expression" dxfId="173" priority="176">
      <formula>OR(#REF!=$B26,#REF!=$B26)</formula>
    </cfRule>
  </conditionalFormatting>
  <conditionalFormatting sqref="AA30:AG30">
    <cfRule type="expression" dxfId="172" priority="175">
      <formula>OR(#REF!=$B29,#REF!=$B29)</formula>
    </cfRule>
  </conditionalFormatting>
  <conditionalFormatting sqref="AH30:AN30">
    <cfRule type="expression" dxfId="171" priority="174">
      <formula>OR(#REF!=$B29,#REF!=$B29)</formula>
    </cfRule>
  </conditionalFormatting>
  <conditionalFormatting sqref="AO30:AU30">
    <cfRule type="expression" dxfId="170" priority="173">
      <formula>OR(#REF!=$B29,#REF!=$B29)</formula>
    </cfRule>
  </conditionalFormatting>
  <conditionalFormatting sqref="AV30:BB30">
    <cfRule type="expression" dxfId="169" priority="172">
      <formula>OR(#REF!=$B29,#REF!=$B29)</formula>
    </cfRule>
  </conditionalFormatting>
  <conditionalFormatting sqref="BC30:BE30">
    <cfRule type="expression" dxfId="168" priority="171">
      <formula>OR(#REF!=$B29,#REF!=$B29)</formula>
    </cfRule>
  </conditionalFormatting>
  <conditionalFormatting sqref="AA33:AG33">
    <cfRule type="expression" dxfId="167" priority="170">
      <formula>OR(#REF!=$B32,#REF!=$B32)</formula>
    </cfRule>
  </conditionalFormatting>
  <conditionalFormatting sqref="AH33:AN33">
    <cfRule type="expression" dxfId="166" priority="169">
      <formula>OR(#REF!=$B32,#REF!=$B32)</formula>
    </cfRule>
  </conditionalFormatting>
  <conditionalFormatting sqref="AO33:AU33">
    <cfRule type="expression" dxfId="165" priority="168">
      <formula>OR(#REF!=$B32,#REF!=$B32)</formula>
    </cfRule>
  </conditionalFormatting>
  <conditionalFormatting sqref="AV33:BB33">
    <cfRule type="expression" dxfId="164" priority="167">
      <formula>OR(#REF!=$B32,#REF!=$B32)</formula>
    </cfRule>
  </conditionalFormatting>
  <conditionalFormatting sqref="BC33:BE33">
    <cfRule type="expression" dxfId="163" priority="166">
      <formula>OR(#REF!=$B32,#REF!=$B32)</formula>
    </cfRule>
  </conditionalFormatting>
  <conditionalFormatting sqref="AA36:AG36">
    <cfRule type="expression" dxfId="162" priority="165">
      <formula>OR(#REF!=$B35,#REF!=$B35)</formula>
    </cfRule>
  </conditionalFormatting>
  <conditionalFormatting sqref="AH36:AN36">
    <cfRule type="expression" dxfId="161" priority="164">
      <formula>OR(#REF!=$B35,#REF!=$B35)</formula>
    </cfRule>
  </conditionalFormatting>
  <conditionalFormatting sqref="AO36:AU36">
    <cfRule type="expression" dxfId="160" priority="163">
      <formula>OR(#REF!=$B35,#REF!=$B35)</formula>
    </cfRule>
  </conditionalFormatting>
  <conditionalFormatting sqref="AV36:BB36">
    <cfRule type="expression" dxfId="159" priority="162">
      <formula>OR(#REF!=$B35,#REF!=$B35)</formula>
    </cfRule>
  </conditionalFormatting>
  <conditionalFormatting sqref="BC36:BE36">
    <cfRule type="expression" dxfId="158" priority="161">
      <formula>OR(#REF!=$B35,#REF!=$B35)</formula>
    </cfRule>
  </conditionalFormatting>
  <conditionalFormatting sqref="AA39:AG39">
    <cfRule type="expression" dxfId="157" priority="160">
      <formula>OR(#REF!=$B38,#REF!=$B38)</formula>
    </cfRule>
  </conditionalFormatting>
  <conditionalFormatting sqref="AH39:AN39">
    <cfRule type="expression" dxfId="156" priority="159">
      <formula>OR(#REF!=$B38,#REF!=$B38)</formula>
    </cfRule>
  </conditionalFormatting>
  <conditionalFormatting sqref="AO39:AU39">
    <cfRule type="expression" dxfId="155" priority="158">
      <formula>OR(#REF!=$B38,#REF!=$B38)</formula>
    </cfRule>
  </conditionalFormatting>
  <conditionalFormatting sqref="AV39:BB39">
    <cfRule type="expression" dxfId="154" priority="157">
      <formula>OR(#REF!=$B38,#REF!=$B38)</formula>
    </cfRule>
  </conditionalFormatting>
  <conditionalFormatting sqref="BC39:BE39">
    <cfRule type="expression" dxfId="153" priority="156">
      <formula>OR(#REF!=$B38,#REF!=$B38)</formula>
    </cfRule>
  </conditionalFormatting>
  <conditionalFormatting sqref="AA42:AG42">
    <cfRule type="expression" dxfId="152" priority="155">
      <formula>OR(#REF!=$B41,#REF!=$B41)</formula>
    </cfRule>
  </conditionalFormatting>
  <conditionalFormatting sqref="AH42:AN42">
    <cfRule type="expression" dxfId="151" priority="154">
      <formula>OR(#REF!=$B41,#REF!=$B41)</formula>
    </cfRule>
  </conditionalFormatting>
  <conditionalFormatting sqref="AO42:AU42">
    <cfRule type="expression" dxfId="150" priority="153">
      <formula>OR(#REF!=$B41,#REF!=$B41)</formula>
    </cfRule>
  </conditionalFormatting>
  <conditionalFormatting sqref="AV42:BB42">
    <cfRule type="expression" dxfId="149" priority="152">
      <formula>OR(#REF!=$B41,#REF!=$B41)</formula>
    </cfRule>
  </conditionalFormatting>
  <conditionalFormatting sqref="BC42:BE42">
    <cfRule type="expression" dxfId="148" priority="151">
      <formula>OR(#REF!=$B41,#REF!=$B41)</formula>
    </cfRule>
  </conditionalFormatting>
  <conditionalFormatting sqref="AA45:AG45">
    <cfRule type="expression" dxfId="147" priority="150">
      <formula>OR(#REF!=$B44,#REF!=$B44)</formula>
    </cfRule>
  </conditionalFormatting>
  <conditionalFormatting sqref="AH45:AN45">
    <cfRule type="expression" dxfId="146" priority="149">
      <formula>OR(#REF!=$B44,#REF!=$B44)</formula>
    </cfRule>
  </conditionalFormatting>
  <conditionalFormatting sqref="AO45:AU45">
    <cfRule type="expression" dxfId="145" priority="148">
      <formula>OR(#REF!=$B44,#REF!=$B44)</formula>
    </cfRule>
  </conditionalFormatting>
  <conditionalFormatting sqref="AV45:BB45">
    <cfRule type="expression" dxfId="144" priority="147">
      <formula>OR(#REF!=$B44,#REF!=$B44)</formula>
    </cfRule>
  </conditionalFormatting>
  <conditionalFormatting sqref="BC45:BE45">
    <cfRule type="expression" dxfId="143" priority="146">
      <formula>OR(#REF!=$B44,#REF!=$B44)</formula>
    </cfRule>
  </conditionalFormatting>
  <conditionalFormatting sqref="AA48:AG48">
    <cfRule type="expression" dxfId="142" priority="145">
      <formula>OR(#REF!=$B47,#REF!=$B47)</formula>
    </cfRule>
  </conditionalFormatting>
  <conditionalFormatting sqref="AH48:AN48">
    <cfRule type="expression" dxfId="141" priority="144">
      <formula>OR(#REF!=$B47,#REF!=$B47)</formula>
    </cfRule>
  </conditionalFormatting>
  <conditionalFormatting sqref="AO48:AU48">
    <cfRule type="expression" dxfId="140" priority="143">
      <formula>OR(#REF!=$B47,#REF!=$B47)</formula>
    </cfRule>
  </conditionalFormatting>
  <conditionalFormatting sqref="AV48:BB48">
    <cfRule type="expression" dxfId="139" priority="142">
      <formula>OR(#REF!=$B47,#REF!=$B47)</formula>
    </cfRule>
  </conditionalFormatting>
  <conditionalFormatting sqref="BC48:BE48">
    <cfRule type="expression" dxfId="138" priority="141">
      <formula>OR(#REF!=$B47,#REF!=$B47)</formula>
    </cfRule>
  </conditionalFormatting>
  <conditionalFormatting sqref="AA51:AG51">
    <cfRule type="expression" dxfId="137" priority="140">
      <formula>OR(#REF!=$B50,#REF!=$B50)</formula>
    </cfRule>
  </conditionalFormatting>
  <conditionalFormatting sqref="AH51:AN51">
    <cfRule type="expression" dxfId="136" priority="139">
      <formula>OR(#REF!=$B50,#REF!=$B50)</formula>
    </cfRule>
  </conditionalFormatting>
  <conditionalFormatting sqref="AO51:AU51">
    <cfRule type="expression" dxfId="135" priority="138">
      <formula>OR(#REF!=$B50,#REF!=$B50)</formula>
    </cfRule>
  </conditionalFormatting>
  <conditionalFormatting sqref="AV51:BB51">
    <cfRule type="expression" dxfId="134" priority="137">
      <formula>OR(#REF!=$B50,#REF!=$B50)</formula>
    </cfRule>
  </conditionalFormatting>
  <conditionalFormatting sqref="BC51:BE51">
    <cfRule type="expression" dxfId="133" priority="136">
      <formula>OR(#REF!=$B50,#REF!=$B50)</formula>
    </cfRule>
  </conditionalFormatting>
  <conditionalFormatting sqref="AA54:AG54">
    <cfRule type="expression" dxfId="132" priority="135">
      <formula>OR(#REF!=$B53,#REF!=$B53)</formula>
    </cfRule>
  </conditionalFormatting>
  <conditionalFormatting sqref="AH54:AN54">
    <cfRule type="expression" dxfId="131" priority="134">
      <formula>OR(#REF!=$B53,#REF!=$B53)</formula>
    </cfRule>
  </conditionalFormatting>
  <conditionalFormatting sqref="AO54:AU54">
    <cfRule type="expression" dxfId="130" priority="133">
      <formula>OR(#REF!=$B53,#REF!=$B53)</formula>
    </cfRule>
  </conditionalFormatting>
  <conditionalFormatting sqref="AV54:BB54">
    <cfRule type="expression" dxfId="129" priority="132">
      <formula>OR(#REF!=$B53,#REF!=$B53)</formula>
    </cfRule>
  </conditionalFormatting>
  <conditionalFormatting sqref="BC54:BE54">
    <cfRule type="expression" dxfId="128" priority="131">
      <formula>OR(#REF!=$B53,#REF!=$B53)</formula>
    </cfRule>
  </conditionalFormatting>
  <conditionalFormatting sqref="AA57:AG57">
    <cfRule type="expression" dxfId="127" priority="130">
      <formula>OR(#REF!=$B56,#REF!=$B56)</formula>
    </cfRule>
  </conditionalFormatting>
  <conditionalFormatting sqref="AH57:AN57">
    <cfRule type="expression" dxfId="126" priority="129">
      <formula>OR(#REF!=$B56,#REF!=$B56)</formula>
    </cfRule>
  </conditionalFormatting>
  <conditionalFormatting sqref="AO57:AU57">
    <cfRule type="expression" dxfId="125" priority="128">
      <formula>OR(#REF!=$B56,#REF!=$B56)</formula>
    </cfRule>
  </conditionalFormatting>
  <conditionalFormatting sqref="AV57:BB57">
    <cfRule type="expression" dxfId="124" priority="127">
      <formula>OR(#REF!=$B56,#REF!=$B56)</formula>
    </cfRule>
  </conditionalFormatting>
  <conditionalFormatting sqref="BC57:BE57">
    <cfRule type="expression" dxfId="123" priority="126">
      <formula>OR(#REF!=$B56,#REF!=$B56)</formula>
    </cfRule>
  </conditionalFormatting>
  <conditionalFormatting sqref="AA60:AG60">
    <cfRule type="expression" dxfId="122" priority="125">
      <formula>OR(#REF!=$B59,#REF!=$B59)</formula>
    </cfRule>
  </conditionalFormatting>
  <conditionalFormatting sqref="AH60:AN60">
    <cfRule type="expression" dxfId="121" priority="124">
      <formula>OR(#REF!=$B59,#REF!=$B59)</formula>
    </cfRule>
  </conditionalFormatting>
  <conditionalFormatting sqref="AO60:AU60">
    <cfRule type="expression" dxfId="120" priority="123">
      <formula>OR(#REF!=$B59,#REF!=$B59)</formula>
    </cfRule>
  </conditionalFormatting>
  <conditionalFormatting sqref="AV60:BB60">
    <cfRule type="expression" dxfId="119" priority="122">
      <formula>OR(#REF!=$B59,#REF!=$B59)</formula>
    </cfRule>
  </conditionalFormatting>
  <conditionalFormatting sqref="BC60:BE60">
    <cfRule type="expression" dxfId="118" priority="121">
      <formula>OR(#REF!=$B59,#REF!=$B59)</formula>
    </cfRule>
  </conditionalFormatting>
  <conditionalFormatting sqref="AA63:AG63">
    <cfRule type="expression" dxfId="117" priority="120">
      <formula>OR(#REF!=$B62,#REF!=$B62)</formula>
    </cfRule>
  </conditionalFormatting>
  <conditionalFormatting sqref="AH63:AN63">
    <cfRule type="expression" dxfId="116" priority="119">
      <formula>OR(#REF!=$B62,#REF!=$B62)</formula>
    </cfRule>
  </conditionalFormatting>
  <conditionalFormatting sqref="AO63:AU63">
    <cfRule type="expression" dxfId="115" priority="118">
      <formula>OR(#REF!=$B62,#REF!=$B62)</formula>
    </cfRule>
  </conditionalFormatting>
  <conditionalFormatting sqref="AV63:BB63">
    <cfRule type="expression" dxfId="114" priority="117">
      <formula>OR(#REF!=$B62,#REF!=$B62)</formula>
    </cfRule>
  </conditionalFormatting>
  <conditionalFormatting sqref="BC63:BE63">
    <cfRule type="expression" dxfId="113" priority="116">
      <formula>OR(#REF!=$B62,#REF!=$B62)</formula>
    </cfRule>
  </conditionalFormatting>
  <conditionalFormatting sqref="AA66:AG66">
    <cfRule type="expression" dxfId="112" priority="115">
      <formula>OR(#REF!=$B65,#REF!=$B65)</formula>
    </cfRule>
  </conditionalFormatting>
  <conditionalFormatting sqref="AH66:AN66">
    <cfRule type="expression" dxfId="111" priority="114">
      <formula>OR(#REF!=$B65,#REF!=$B65)</formula>
    </cfRule>
  </conditionalFormatting>
  <conditionalFormatting sqref="AO66:AU66">
    <cfRule type="expression" dxfId="110" priority="113">
      <formula>OR(#REF!=$B65,#REF!=$B65)</formula>
    </cfRule>
  </conditionalFormatting>
  <conditionalFormatting sqref="AV66:BB66">
    <cfRule type="expression" dxfId="109" priority="112">
      <formula>OR(#REF!=$B65,#REF!=$B65)</formula>
    </cfRule>
  </conditionalFormatting>
  <conditionalFormatting sqref="BC66:BE66">
    <cfRule type="expression" dxfId="108" priority="111">
      <formula>OR(#REF!=$B65,#REF!=$B65)</formula>
    </cfRule>
  </conditionalFormatting>
  <conditionalFormatting sqref="AA69:AG69">
    <cfRule type="expression" dxfId="107" priority="110">
      <formula>OR(#REF!=$B68,#REF!=$B68)</formula>
    </cfRule>
  </conditionalFormatting>
  <conditionalFormatting sqref="AH69:AN69">
    <cfRule type="expression" dxfId="106" priority="109">
      <formula>OR(#REF!=$B68,#REF!=$B68)</formula>
    </cfRule>
  </conditionalFormatting>
  <conditionalFormatting sqref="AO69:AU69">
    <cfRule type="expression" dxfId="105" priority="108">
      <formula>OR(#REF!=$B68,#REF!=$B68)</formula>
    </cfRule>
  </conditionalFormatting>
  <conditionalFormatting sqref="AV69:BB69">
    <cfRule type="expression" dxfId="104" priority="107">
      <formula>OR(#REF!=$B68,#REF!=$B68)</formula>
    </cfRule>
  </conditionalFormatting>
  <conditionalFormatting sqref="BC69:BE69">
    <cfRule type="expression" dxfId="103" priority="106">
      <formula>OR(#REF!=$B68,#REF!=$B68)</formula>
    </cfRule>
  </conditionalFormatting>
  <conditionalFormatting sqref="AA72:AG72">
    <cfRule type="expression" dxfId="102" priority="105">
      <formula>OR(#REF!=$B71,#REF!=$B71)</formula>
    </cfRule>
  </conditionalFormatting>
  <conditionalFormatting sqref="AH72:AN72">
    <cfRule type="expression" dxfId="101" priority="104">
      <formula>OR(#REF!=$B71,#REF!=$B71)</formula>
    </cfRule>
  </conditionalFormatting>
  <conditionalFormatting sqref="AO72:AU72">
    <cfRule type="expression" dxfId="100" priority="103">
      <formula>OR(#REF!=$B71,#REF!=$B71)</formula>
    </cfRule>
  </conditionalFormatting>
  <conditionalFormatting sqref="AV72:BB72">
    <cfRule type="expression" dxfId="99" priority="102">
      <formula>OR(#REF!=$B71,#REF!=$B71)</formula>
    </cfRule>
  </conditionalFormatting>
  <conditionalFormatting sqref="BC72:BE72">
    <cfRule type="expression" dxfId="98" priority="101">
      <formula>OR(#REF!=$B71,#REF!=$B71)</formula>
    </cfRule>
  </conditionalFormatting>
  <conditionalFormatting sqref="AA75:AG75">
    <cfRule type="expression" dxfId="97" priority="100">
      <formula>OR(#REF!=$B74,#REF!=$B74)</formula>
    </cfRule>
  </conditionalFormatting>
  <conditionalFormatting sqref="AH75:AN75">
    <cfRule type="expression" dxfId="96" priority="99">
      <formula>OR(#REF!=$B74,#REF!=$B74)</formula>
    </cfRule>
  </conditionalFormatting>
  <conditionalFormatting sqref="AO75:AU75">
    <cfRule type="expression" dxfId="95" priority="98">
      <formula>OR(#REF!=$B74,#REF!=$B74)</formula>
    </cfRule>
  </conditionalFormatting>
  <conditionalFormatting sqref="AV75:BB75">
    <cfRule type="expression" dxfId="94" priority="97">
      <formula>OR(#REF!=$B74,#REF!=$B74)</formula>
    </cfRule>
  </conditionalFormatting>
  <conditionalFormatting sqref="BC75:BE75">
    <cfRule type="expression" dxfId="93" priority="96">
      <formula>OR(#REF!=$B74,#REF!=$B74)</formula>
    </cfRule>
  </conditionalFormatting>
  <conditionalFormatting sqref="AA78:AG78">
    <cfRule type="expression" dxfId="92" priority="95">
      <formula>OR(#REF!=$B77,#REF!=$B77)</formula>
    </cfRule>
  </conditionalFormatting>
  <conditionalFormatting sqref="AH78:AN78">
    <cfRule type="expression" dxfId="91" priority="94">
      <formula>OR(#REF!=$B77,#REF!=$B77)</formula>
    </cfRule>
  </conditionalFormatting>
  <conditionalFormatting sqref="AO78:AU78">
    <cfRule type="expression" dxfId="90" priority="93">
      <formula>OR(#REF!=$B77,#REF!=$B77)</formula>
    </cfRule>
  </conditionalFormatting>
  <conditionalFormatting sqref="AV78:BB78">
    <cfRule type="expression" dxfId="89" priority="92">
      <formula>OR(#REF!=$B77,#REF!=$B77)</formula>
    </cfRule>
  </conditionalFormatting>
  <conditionalFormatting sqref="BC78:BE78">
    <cfRule type="expression" dxfId="88" priority="91">
      <formula>OR(#REF!=$B77,#REF!=$B77)</formula>
    </cfRule>
  </conditionalFormatting>
  <conditionalFormatting sqref="AA81:AG81">
    <cfRule type="expression" dxfId="87" priority="90">
      <formula>OR(#REF!=$B80,#REF!=$B80)</formula>
    </cfRule>
  </conditionalFormatting>
  <conditionalFormatting sqref="AH81:AN81">
    <cfRule type="expression" dxfId="86" priority="89">
      <formula>OR(#REF!=$B80,#REF!=$B80)</formula>
    </cfRule>
  </conditionalFormatting>
  <conditionalFormatting sqref="AO81:AU81">
    <cfRule type="expression" dxfId="85" priority="88">
      <formula>OR(#REF!=$B80,#REF!=$B80)</formula>
    </cfRule>
  </conditionalFormatting>
  <conditionalFormatting sqref="AV81:BB81">
    <cfRule type="expression" dxfId="84" priority="87">
      <formula>OR(#REF!=$B80,#REF!=$B80)</formula>
    </cfRule>
  </conditionalFormatting>
  <conditionalFormatting sqref="BC81:BE81">
    <cfRule type="expression" dxfId="83" priority="86">
      <formula>OR(#REF!=$B80,#REF!=$B80)</formula>
    </cfRule>
  </conditionalFormatting>
  <conditionalFormatting sqref="AA84:AG84">
    <cfRule type="expression" dxfId="82" priority="85">
      <formula>OR(#REF!=$B83,#REF!=$B83)</formula>
    </cfRule>
  </conditionalFormatting>
  <conditionalFormatting sqref="AH84:AN84">
    <cfRule type="expression" dxfId="81" priority="84">
      <formula>OR(#REF!=$B83,#REF!=$B83)</formula>
    </cfRule>
  </conditionalFormatting>
  <conditionalFormatting sqref="AO84:AU84">
    <cfRule type="expression" dxfId="80" priority="83">
      <formula>OR(#REF!=$B83,#REF!=$B83)</formula>
    </cfRule>
  </conditionalFormatting>
  <conditionalFormatting sqref="AV84:BB84">
    <cfRule type="expression" dxfId="79" priority="82">
      <formula>OR(#REF!=$B83,#REF!=$B83)</formula>
    </cfRule>
  </conditionalFormatting>
  <conditionalFormatting sqref="BC84:BE84">
    <cfRule type="expression" dxfId="78" priority="81">
      <formula>OR(#REF!=$B83,#REF!=$B83)</formula>
    </cfRule>
  </conditionalFormatting>
  <conditionalFormatting sqref="AA87:AG87">
    <cfRule type="expression" dxfId="77" priority="80">
      <formula>OR(#REF!=$B86,#REF!=$B86)</formula>
    </cfRule>
  </conditionalFormatting>
  <conditionalFormatting sqref="AH87:AN87">
    <cfRule type="expression" dxfId="76" priority="79">
      <formula>OR(#REF!=$B86,#REF!=$B86)</formula>
    </cfRule>
  </conditionalFormatting>
  <conditionalFormatting sqref="AO87:AU87">
    <cfRule type="expression" dxfId="75" priority="78">
      <formula>OR(#REF!=$B86,#REF!=$B86)</formula>
    </cfRule>
  </conditionalFormatting>
  <conditionalFormatting sqref="AV87:BB87">
    <cfRule type="expression" dxfId="74" priority="77">
      <formula>OR(#REF!=$B86,#REF!=$B86)</formula>
    </cfRule>
  </conditionalFormatting>
  <conditionalFormatting sqref="BC87:BE87">
    <cfRule type="expression" dxfId="73" priority="76">
      <formula>OR(#REF!=$B86,#REF!=$B86)</formula>
    </cfRule>
  </conditionalFormatting>
  <conditionalFormatting sqref="AA90:AG90">
    <cfRule type="expression" dxfId="72" priority="75">
      <formula>OR(#REF!=$B89,#REF!=$B89)</formula>
    </cfRule>
  </conditionalFormatting>
  <conditionalFormatting sqref="AH90:AN90">
    <cfRule type="expression" dxfId="71" priority="74">
      <formula>OR(#REF!=$B89,#REF!=$B89)</formula>
    </cfRule>
  </conditionalFormatting>
  <conditionalFormatting sqref="AO90:AU90">
    <cfRule type="expression" dxfId="70" priority="73">
      <formula>OR(#REF!=$B89,#REF!=$B89)</formula>
    </cfRule>
  </conditionalFormatting>
  <conditionalFormatting sqref="AV90:BB90">
    <cfRule type="expression" dxfId="69" priority="72">
      <formula>OR(#REF!=$B89,#REF!=$B89)</formula>
    </cfRule>
  </conditionalFormatting>
  <conditionalFormatting sqref="BC90:BE90">
    <cfRule type="expression" dxfId="68" priority="71">
      <formula>OR(#REF!=$B89,#REF!=$B89)</formula>
    </cfRule>
  </conditionalFormatting>
  <conditionalFormatting sqref="AA93:AG93">
    <cfRule type="expression" dxfId="67" priority="70">
      <formula>OR(#REF!=$B92,#REF!=$B92)</formula>
    </cfRule>
  </conditionalFormatting>
  <conditionalFormatting sqref="AH93:AN93">
    <cfRule type="expression" dxfId="66" priority="69">
      <formula>OR(#REF!=$B92,#REF!=$B92)</formula>
    </cfRule>
  </conditionalFormatting>
  <conditionalFormatting sqref="AO93:AU93">
    <cfRule type="expression" dxfId="65" priority="68">
      <formula>OR(#REF!=$B92,#REF!=$B92)</formula>
    </cfRule>
  </conditionalFormatting>
  <conditionalFormatting sqref="AV93:BB93">
    <cfRule type="expression" dxfId="64" priority="67">
      <formula>OR(#REF!=$B92,#REF!=$B92)</formula>
    </cfRule>
  </conditionalFormatting>
  <conditionalFormatting sqref="BC93:BE93">
    <cfRule type="expression" dxfId="63" priority="66">
      <formula>OR(#REF!=$B92,#REF!=$B92)</formula>
    </cfRule>
  </conditionalFormatting>
  <conditionalFormatting sqref="AA96:AG96">
    <cfRule type="expression" dxfId="62" priority="65">
      <formula>OR(#REF!=$B95,#REF!=$B95)</formula>
    </cfRule>
  </conditionalFormatting>
  <conditionalFormatting sqref="AH96:AN96">
    <cfRule type="expression" dxfId="61" priority="64">
      <formula>OR(#REF!=$B95,#REF!=$B95)</formula>
    </cfRule>
  </conditionalFormatting>
  <conditionalFormatting sqref="AO96:AU96">
    <cfRule type="expression" dxfId="60" priority="63">
      <formula>OR(#REF!=$B95,#REF!=$B95)</formula>
    </cfRule>
  </conditionalFormatting>
  <conditionalFormatting sqref="AV96:BB96">
    <cfRule type="expression" dxfId="59" priority="62">
      <formula>OR(#REF!=$B95,#REF!=$B95)</formula>
    </cfRule>
  </conditionalFormatting>
  <conditionalFormatting sqref="BC96:BE96">
    <cfRule type="expression" dxfId="58" priority="61">
      <formula>OR(#REF!=$B95,#REF!=$B95)</formula>
    </cfRule>
  </conditionalFormatting>
  <conditionalFormatting sqref="AA99:AG99">
    <cfRule type="expression" dxfId="57" priority="60">
      <formula>OR(#REF!=$B98,#REF!=$B98)</formula>
    </cfRule>
  </conditionalFormatting>
  <conditionalFormatting sqref="AH99:AN99">
    <cfRule type="expression" dxfId="56" priority="59">
      <formula>OR(#REF!=$B98,#REF!=$B98)</formula>
    </cfRule>
  </conditionalFormatting>
  <conditionalFormatting sqref="AO99:AU99">
    <cfRule type="expression" dxfId="55" priority="58">
      <formula>OR(#REF!=$B98,#REF!=$B98)</formula>
    </cfRule>
  </conditionalFormatting>
  <conditionalFormatting sqref="AV99:BB99">
    <cfRule type="expression" dxfId="54" priority="57">
      <formula>OR(#REF!=$B98,#REF!=$B98)</formula>
    </cfRule>
  </conditionalFormatting>
  <conditionalFormatting sqref="BC99:BE99">
    <cfRule type="expression" dxfId="53" priority="56">
      <formula>OR(#REF!=$B98,#REF!=$B98)</formula>
    </cfRule>
  </conditionalFormatting>
  <conditionalFormatting sqref="AA102:AG102">
    <cfRule type="expression" dxfId="52" priority="55">
      <formula>OR(#REF!=$B101,#REF!=$B101)</formula>
    </cfRule>
  </conditionalFormatting>
  <conditionalFormatting sqref="AH102:AN102">
    <cfRule type="expression" dxfId="51" priority="54">
      <formula>OR(#REF!=$B101,#REF!=$B101)</formula>
    </cfRule>
  </conditionalFormatting>
  <conditionalFormatting sqref="AO102:AU102">
    <cfRule type="expression" dxfId="50" priority="53">
      <formula>OR(#REF!=$B101,#REF!=$B101)</formula>
    </cfRule>
  </conditionalFormatting>
  <conditionalFormatting sqref="AV102:BB102">
    <cfRule type="expression" dxfId="49" priority="52">
      <formula>OR(#REF!=$B101,#REF!=$B101)</formula>
    </cfRule>
  </conditionalFormatting>
  <conditionalFormatting sqref="BC102:BE102">
    <cfRule type="expression" dxfId="48" priority="51">
      <formula>OR(#REF!=$B101,#REF!=$B101)</formula>
    </cfRule>
  </conditionalFormatting>
  <conditionalFormatting sqref="AA105:AG105">
    <cfRule type="expression" dxfId="47" priority="50">
      <formula>OR(#REF!=$B104,#REF!=$B104)</formula>
    </cfRule>
  </conditionalFormatting>
  <conditionalFormatting sqref="AH105:AN105">
    <cfRule type="expression" dxfId="46" priority="49">
      <formula>OR(#REF!=$B104,#REF!=$B104)</formula>
    </cfRule>
  </conditionalFormatting>
  <conditionalFormatting sqref="AO105:AU105">
    <cfRule type="expression" dxfId="45" priority="48">
      <formula>OR(#REF!=$B104,#REF!=$B104)</formula>
    </cfRule>
  </conditionalFormatting>
  <conditionalFormatting sqref="AV105:BB105">
    <cfRule type="expression" dxfId="44" priority="47">
      <formula>OR(#REF!=$B104,#REF!=$B104)</formula>
    </cfRule>
  </conditionalFormatting>
  <conditionalFormatting sqref="BC105:BE105">
    <cfRule type="expression" dxfId="43" priority="46">
      <formula>OR(#REF!=$B104,#REF!=$B104)</formula>
    </cfRule>
  </conditionalFormatting>
  <conditionalFormatting sqref="AA108:AG108">
    <cfRule type="expression" dxfId="42" priority="45">
      <formula>OR(#REF!=$B107,#REF!=$B107)</formula>
    </cfRule>
  </conditionalFormatting>
  <conditionalFormatting sqref="AH108:AN108">
    <cfRule type="expression" dxfId="41" priority="44">
      <formula>OR(#REF!=$B107,#REF!=$B107)</formula>
    </cfRule>
  </conditionalFormatting>
  <conditionalFormatting sqref="AO108:AU108">
    <cfRule type="expression" dxfId="40" priority="43">
      <formula>OR(#REF!=$B107,#REF!=$B107)</formula>
    </cfRule>
  </conditionalFormatting>
  <conditionalFormatting sqref="AV108:BB108">
    <cfRule type="expression" dxfId="39" priority="42">
      <formula>OR(#REF!=$B107,#REF!=$B107)</formula>
    </cfRule>
  </conditionalFormatting>
  <conditionalFormatting sqref="BC108:BE108">
    <cfRule type="expression" dxfId="38" priority="41">
      <formula>OR(#REF!=$B107,#REF!=$B107)</formula>
    </cfRule>
  </conditionalFormatting>
  <conditionalFormatting sqref="AA111:AG111">
    <cfRule type="expression" dxfId="37" priority="40">
      <formula>OR(#REF!=$B110,#REF!=$B110)</formula>
    </cfRule>
  </conditionalFormatting>
  <conditionalFormatting sqref="AH111:AN111">
    <cfRule type="expression" dxfId="36" priority="39">
      <formula>OR(#REF!=$B110,#REF!=$B110)</formula>
    </cfRule>
  </conditionalFormatting>
  <conditionalFormatting sqref="AO111:AU111">
    <cfRule type="expression" dxfId="35" priority="38">
      <formula>OR(#REF!=$B110,#REF!=$B110)</formula>
    </cfRule>
  </conditionalFormatting>
  <conditionalFormatting sqref="AV111:BB111">
    <cfRule type="expression" dxfId="34" priority="37">
      <formula>OR(#REF!=$B110,#REF!=$B110)</formula>
    </cfRule>
  </conditionalFormatting>
  <conditionalFormatting sqref="BC111:BE111">
    <cfRule type="expression" dxfId="33" priority="36">
      <formula>OR(#REF!=$B110,#REF!=$B110)</formula>
    </cfRule>
  </conditionalFormatting>
  <conditionalFormatting sqref="AA114:AG114">
    <cfRule type="expression" dxfId="32" priority="35">
      <formula>OR(#REF!=$B113,#REF!=$B113)</formula>
    </cfRule>
  </conditionalFormatting>
  <conditionalFormatting sqref="AH114:AN114">
    <cfRule type="expression" dxfId="31" priority="34">
      <formula>OR(#REF!=$B113,#REF!=$B113)</formula>
    </cfRule>
  </conditionalFormatting>
  <conditionalFormatting sqref="AO114:AU114">
    <cfRule type="expression" dxfId="30" priority="33">
      <formula>OR(#REF!=$B113,#REF!=$B113)</formula>
    </cfRule>
  </conditionalFormatting>
  <conditionalFormatting sqref="AV114:BB114">
    <cfRule type="expression" dxfId="29" priority="32">
      <formula>OR(#REF!=$B113,#REF!=$B113)</formula>
    </cfRule>
  </conditionalFormatting>
  <conditionalFormatting sqref="BC114:BE114">
    <cfRule type="expression" dxfId="28" priority="31">
      <formula>OR(#REF!=$B113,#REF!=$B113)</formula>
    </cfRule>
  </conditionalFormatting>
  <conditionalFormatting sqref="AA117:AG117">
    <cfRule type="expression" dxfId="27" priority="30">
      <formula>OR(#REF!=$B116,#REF!=$B116)</formula>
    </cfRule>
  </conditionalFormatting>
  <conditionalFormatting sqref="AH117:AN117">
    <cfRule type="expression" dxfId="26" priority="29">
      <formula>OR(#REF!=$B116,#REF!=$B116)</formula>
    </cfRule>
  </conditionalFormatting>
  <conditionalFormatting sqref="AO117:AU117">
    <cfRule type="expression" dxfId="25" priority="28">
      <formula>OR(#REF!=$B116,#REF!=$B116)</formula>
    </cfRule>
  </conditionalFormatting>
  <conditionalFormatting sqref="AV117:BB117">
    <cfRule type="expression" dxfId="24" priority="27">
      <formula>OR(#REF!=$B116,#REF!=$B116)</formula>
    </cfRule>
  </conditionalFormatting>
  <conditionalFormatting sqref="BC117:BE117">
    <cfRule type="expression" dxfId="23" priority="26">
      <formula>OR(#REF!=$B116,#REF!=$B116)</formula>
    </cfRule>
  </conditionalFormatting>
  <conditionalFormatting sqref="AA120:AG120">
    <cfRule type="expression" dxfId="22" priority="25">
      <formula>OR(#REF!=$B119,#REF!=$B119)</formula>
    </cfRule>
  </conditionalFormatting>
  <conditionalFormatting sqref="AH120:AN120">
    <cfRule type="expression" dxfId="21" priority="24">
      <formula>OR(#REF!=$B119,#REF!=$B119)</formula>
    </cfRule>
  </conditionalFormatting>
  <conditionalFormatting sqref="AO120:AU120">
    <cfRule type="expression" dxfId="20" priority="23">
      <formula>OR(#REF!=$B119,#REF!=$B119)</formula>
    </cfRule>
  </conditionalFormatting>
  <conditionalFormatting sqref="AV120:BB120">
    <cfRule type="expression" dxfId="19" priority="22">
      <formula>OR(#REF!=$B119,#REF!=$B119)</formula>
    </cfRule>
  </conditionalFormatting>
  <conditionalFormatting sqref="BC120:BE120">
    <cfRule type="expression" dxfId="18" priority="21">
      <formula>OR(#REF!=$B119,#REF!=$B119)</formula>
    </cfRule>
  </conditionalFormatting>
  <conditionalFormatting sqref="AA123:AG123">
    <cfRule type="expression" dxfId="17" priority="20">
      <formula>OR(#REF!=$B122,#REF!=$B122)</formula>
    </cfRule>
  </conditionalFormatting>
  <conditionalFormatting sqref="AH123:AN123">
    <cfRule type="expression" dxfId="16" priority="19">
      <formula>OR(#REF!=$B122,#REF!=$B122)</formula>
    </cfRule>
  </conditionalFormatting>
  <conditionalFormatting sqref="AO123:AU123">
    <cfRule type="expression" dxfId="15" priority="18">
      <formula>OR(#REF!=$B122,#REF!=$B122)</formula>
    </cfRule>
  </conditionalFormatting>
  <conditionalFormatting sqref="AV123:BB123">
    <cfRule type="expression" dxfId="14" priority="17">
      <formula>OR(#REF!=$B122,#REF!=$B122)</formula>
    </cfRule>
  </conditionalFormatting>
  <conditionalFormatting sqref="BC123:BE123">
    <cfRule type="expression" dxfId="13" priority="16">
      <formula>OR(#REF!=$B122,#REF!=$B122)</formula>
    </cfRule>
  </conditionalFormatting>
  <conditionalFormatting sqref="AA126:AG126">
    <cfRule type="expression" dxfId="12" priority="15">
      <formula>OR(#REF!=$B125,#REF!=$B125)</formula>
    </cfRule>
  </conditionalFormatting>
  <conditionalFormatting sqref="AH126:AN126">
    <cfRule type="expression" dxfId="11" priority="14">
      <formula>OR(#REF!=$B125,#REF!=$B125)</formula>
    </cfRule>
  </conditionalFormatting>
  <conditionalFormatting sqref="AO126:AU126">
    <cfRule type="expression" dxfId="10" priority="13">
      <formula>OR(#REF!=$B125,#REF!=$B125)</formula>
    </cfRule>
  </conditionalFormatting>
  <conditionalFormatting sqref="AV126:BB126">
    <cfRule type="expression" dxfId="9" priority="12">
      <formula>OR(#REF!=$B125,#REF!=$B125)</formula>
    </cfRule>
  </conditionalFormatting>
  <conditionalFormatting sqref="BC126:BE126">
    <cfRule type="expression" dxfId="8" priority="11">
      <formula>OR(#REF!=$B125,#REF!=$B125)</formula>
    </cfRule>
  </conditionalFormatting>
  <conditionalFormatting sqref="AA140:AD140">
    <cfRule type="expression" dxfId="7" priority="8">
      <formula>OR(#REF!=$B127,#REF!=$B127)</formula>
    </cfRule>
  </conditionalFormatting>
  <conditionalFormatting sqref="AQ140:AR140">
    <cfRule type="expression" dxfId="6" priority="7">
      <formula>OR(#REF!=$B127,#REF!=$B127)</formula>
    </cfRule>
  </conditionalFormatting>
  <conditionalFormatting sqref="AD132:AD134 AD136 AA136 AA133:AA134">
    <cfRule type="expression" dxfId="5" priority="5">
      <formula>OR(#REF!=$B131,#REF!=$B131)</formula>
    </cfRule>
  </conditionalFormatting>
  <conditionalFormatting sqref="AD135 AA135">
    <cfRule type="expression" dxfId="4" priority="6">
      <formula>OR(#REF!=$B127,#REF!=$B127)</formula>
    </cfRule>
  </conditionalFormatting>
  <conditionalFormatting sqref="AQ136 AQ133:AQ134">
    <cfRule type="expression" dxfId="3" priority="3">
      <formula>OR(#REF!=$B132,#REF!=$B132)</formula>
    </cfRule>
  </conditionalFormatting>
  <conditionalFormatting sqref="AQ135">
    <cfRule type="expression" dxfId="2" priority="4">
      <formula>OR(#REF!=$B127,#REF!=$B127)</formula>
    </cfRule>
  </conditionalFormatting>
  <conditionalFormatting sqref="AA132">
    <cfRule type="expression" dxfId="1" priority="2">
      <formula>OR(#REF!=$B131,#REF!=$B131)</formula>
    </cfRule>
  </conditionalFormatting>
  <conditionalFormatting sqref="AQ132">
    <cfRule type="expression" dxfId="0" priority="1">
      <formula>OR(#REF!=$B131,#REF!=$B131)</formula>
    </cfRule>
  </conditionalFormatting>
  <dataValidations count="7">
    <dataValidation type="list" allowBlank="1" showInputMessage="1" sqref="C19:C140">
      <formula1>"◎,○"</formula1>
    </dataValidation>
    <dataValidation type="list" allowBlank="1" showInputMessage="1" showErrorMessage="1" sqref="BI3:BL3">
      <formula1>"計画,実績"</formula1>
    </dataValidation>
    <dataValidation type="decimal" allowBlank="1" showInputMessage="1" showErrorMessage="1" error="入力可能範囲　32～40" sqref="BE5:BF5">
      <formula1>32</formula1>
      <formula2>40</formula2>
    </dataValidation>
    <dataValidation type="list" allowBlank="1" showInputMessage="1" showErrorMessage="1" sqref="AJ3">
      <formula1>#REF!</formula1>
    </dataValidation>
    <dataValidation type="list" allowBlank="1" showInputMessage="1" showErrorMessage="1" sqref="G20 G125 G23 G26 G29 G32 G35 G38 G41 G44 G47 G122 G50 G119 G116 G113 G110 G107 G104 G98 G95 G92 G89 G86 G83 G80 G77 G74 G53 G71 G68 G65 G62 G59 G56 G101">
      <formula1>職種</formula1>
    </dataValidation>
    <dataValidation type="list" allowBlank="1" showInputMessage="1" showErrorMessage="1" sqref="M20 M23 M26 M29 M32 M35 M38 M41 M44 M50 M122 M119 M47 M116 M113 M125 M110 M107 M104 M101 M98 M95 M92 M89 M86 M83 M80 M77 M74 M71 M68 M65 M62 M59 M56 M53">
      <formula1>"A, B, C, D"</formula1>
    </dataValidation>
    <dataValidation type="list" errorStyle="warning" allowBlank="1" showInputMessage="1" showErrorMessage="1" error="リストにない場合のみ、入力してください。" sqref="O20:R20 O23:R23 O26:R26 O29:R29 O32:R32 O35:R35 O38:R38 O41:R41 O44:R44 O47:R47 O50:R50 O53:R53 O56:R56 O59:R59 O62:R62 O65:R65 O68:R68 O71:R71 O74:R74 O125:R125 O77:R77 O80:R80 O83:R83 O89:R89 O86:R86 O92:R92 O95:R95 O98:R98 O104:R104 O107:R107 O110:R110 O113:R113 O116:R116 O119:R119 O122:R122 O101:R101">
      <formula1>INDIRECT(G20)</formula1>
    </dataValidation>
  </dataValidations>
  <printOptions horizontalCentered="1"/>
  <pageMargins left="0.15748031496062992" right="0.15748031496062992" top="0.39370078740157483" bottom="0.23622047244094491" header="0.15748031496062992" footer="0.15748031496062992"/>
  <pageSetup paperSize="9" scale="4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行の削除">
                <anchor moveWithCells="1" sizeWithCells="1">
                  <from>
                    <xdr:col>30</xdr:col>
                    <xdr:colOff>95250</xdr:colOff>
                    <xdr:row>8</xdr:row>
                    <xdr:rowOff>76200</xdr:rowOff>
                  </from>
                  <to>
                    <xdr:col>33</xdr:col>
                    <xdr:colOff>390525</xdr:colOff>
                    <xdr:row>11</xdr:row>
                    <xdr:rowOff>238125</xdr:rowOff>
                  </to>
                </anchor>
              </controlPr>
            </control>
          </mc:Choice>
        </mc:AlternateContent>
        <mc:AlternateContent xmlns:mc="http://schemas.openxmlformats.org/markup-compatibility/2006">
          <mc:Choice Requires="x14">
            <control shapeId="22530" r:id="rId5" name="Button 2">
              <controlPr defaultSize="0" print="0" autoFill="0" autoPict="0" macro="[0]!行の追加">
                <anchor moveWithCells="1" sizeWithCells="1">
                  <from>
                    <xdr:col>26</xdr:col>
                    <xdr:colOff>28575</xdr:colOff>
                    <xdr:row>8</xdr:row>
                    <xdr:rowOff>95250</xdr:rowOff>
                  </from>
                  <to>
                    <xdr:col>29</xdr:col>
                    <xdr:colOff>314325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'（従来型）シフト記号表'!$C$5:$C$46</xm:f>
          </x14:formula1>
          <xm:sqref>AA19:BE19 AA22:BE22 AA25:BE25 AA28:BE28 AA31:BE31 AA34:BE34 AA37:BE37 AA40:BE40 AA43:BE43 AA46:BE46 AA49:BE49 AA52:BE52 AA55:BE55 AA58:BE58 AA61:BE61 AA64:BE64 AA67:BE67 AA70:BE70 AA73:BE73 AA76:BE76 AA79:BE79 AA82:BE82 AA85:BE85 AA88:BE88 AA91:BE91 AA94:BE94 AA97:BE97 AA100:BE100 AA103:BE103 AA106:BE106 AA109:BE109 AA112:BE112 AA115:BE115 AA118:BE118 AA121:BE121 AA124:BE124</xm:sqref>
        </x14:dataValidation>
        <x14:dataValidation type="list" errorStyle="information" allowBlank="1" showInputMessage="1" showError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9" tint="0.79998168889431442"/>
    <pageSetUpPr fitToPage="1"/>
  </sheetPr>
  <dimension ref="B1:AA47"/>
  <sheetViews>
    <sheetView workbookViewId="0"/>
  </sheetViews>
  <sheetFormatPr defaultRowHeight="18.75" x14ac:dyDescent="0.4"/>
  <cols>
    <col min="1" max="1" width="1.625" style="114" customWidth="1"/>
    <col min="2" max="2" width="15.125" style="113" bestFit="1" customWidth="1"/>
    <col min="3" max="3" width="10.625" style="113" customWidth="1"/>
    <col min="4" max="4" width="3.375" style="113" bestFit="1" customWidth="1"/>
    <col min="5" max="5" width="15.625" style="114" customWidth="1"/>
    <col min="6" max="6" width="3.375" style="114" bestFit="1" customWidth="1"/>
    <col min="7" max="7" width="15.625" style="114" customWidth="1"/>
    <col min="8" max="8" width="3.375" style="114" bestFit="1" customWidth="1"/>
    <col min="9" max="9" width="15.625" style="113" customWidth="1"/>
    <col min="10" max="10" width="3.375" style="114" bestFit="1" customWidth="1"/>
    <col min="11" max="11" width="15.625" style="114" customWidth="1"/>
    <col min="12" max="12" width="5" style="114" customWidth="1"/>
    <col min="13" max="13" width="15.625" style="114" customWidth="1"/>
    <col min="14" max="14" width="3.375" style="114" customWidth="1"/>
    <col min="15" max="15" width="15.625" style="114" customWidth="1"/>
    <col min="16" max="16" width="3.375" style="114" customWidth="1"/>
    <col min="17" max="17" width="15.625" style="114" customWidth="1"/>
    <col min="18" max="18" width="3.375" style="114" customWidth="1"/>
    <col min="19" max="19" width="15.625" style="114" customWidth="1"/>
    <col min="20" max="20" width="3.375" style="114" customWidth="1"/>
    <col min="21" max="21" width="15.625" style="114" customWidth="1"/>
    <col min="22" max="22" width="3.375" style="114" customWidth="1"/>
    <col min="23" max="23" width="15.625" style="114" customWidth="1"/>
    <col min="24" max="24" width="3.375" style="114" customWidth="1"/>
    <col min="25" max="25" width="15.625" style="114" customWidth="1"/>
    <col min="26" max="16384" width="9" style="114"/>
  </cols>
  <sheetData>
    <row r="1" spans="2:25" x14ac:dyDescent="0.4">
      <c r="B1" s="112" t="s">
        <v>34</v>
      </c>
    </row>
    <row r="2" spans="2:25" x14ac:dyDescent="0.4">
      <c r="B2" s="115" t="s">
        <v>35</v>
      </c>
      <c r="E2" s="177" t="s">
        <v>274</v>
      </c>
      <c r="F2" s="49"/>
      <c r="G2" s="49"/>
      <c r="H2" s="49"/>
      <c r="I2" s="178" t="s">
        <v>275</v>
      </c>
      <c r="J2" s="49"/>
      <c r="K2" s="49"/>
    </row>
    <row r="3" spans="2:25" x14ac:dyDescent="0.4">
      <c r="B3" s="115"/>
      <c r="E3" s="409" t="s">
        <v>36</v>
      </c>
      <c r="F3" s="409"/>
      <c r="G3" s="409"/>
      <c r="H3" s="409"/>
      <c r="I3" s="409"/>
      <c r="J3" s="409"/>
      <c r="K3" s="409"/>
      <c r="M3" s="409" t="s">
        <v>132</v>
      </c>
      <c r="N3" s="409"/>
      <c r="O3" s="409"/>
      <c r="Q3" s="409" t="s">
        <v>133</v>
      </c>
      <c r="R3" s="409"/>
      <c r="S3" s="409"/>
      <c r="T3" s="409"/>
      <c r="U3" s="409"/>
      <c r="V3" s="409"/>
      <c r="W3" s="409"/>
      <c r="Y3" s="116" t="s">
        <v>130</v>
      </c>
    </row>
    <row r="4" spans="2:25" x14ac:dyDescent="0.4">
      <c r="B4" s="113" t="s">
        <v>37</v>
      </c>
      <c r="C4" s="113" t="s">
        <v>4</v>
      </c>
      <c r="E4" s="113" t="s">
        <v>38</v>
      </c>
      <c r="F4" s="113"/>
      <c r="G4" s="113" t="s">
        <v>39</v>
      </c>
      <c r="I4" s="113" t="s">
        <v>40</v>
      </c>
      <c r="K4" s="113" t="s">
        <v>36</v>
      </c>
      <c r="M4" s="113" t="s">
        <v>41</v>
      </c>
      <c r="O4" s="113" t="s">
        <v>42</v>
      </c>
      <c r="Q4" s="113" t="s">
        <v>41</v>
      </c>
      <c r="S4" s="113" t="s">
        <v>42</v>
      </c>
      <c r="U4" s="113" t="s">
        <v>40</v>
      </c>
      <c r="W4" s="113" t="s">
        <v>36</v>
      </c>
      <c r="Y4" s="117" t="s">
        <v>86</v>
      </c>
    </row>
    <row r="5" spans="2:25" x14ac:dyDescent="0.4">
      <c r="B5" s="50" t="s">
        <v>43</v>
      </c>
      <c r="C5" s="222" t="s">
        <v>44</v>
      </c>
      <c r="D5" s="50" t="s">
        <v>16</v>
      </c>
      <c r="E5" s="223" t="s">
        <v>45</v>
      </c>
      <c r="F5" s="50" t="s">
        <v>17</v>
      </c>
      <c r="G5" s="223" t="s">
        <v>45</v>
      </c>
      <c r="H5" s="231" t="s">
        <v>46</v>
      </c>
      <c r="I5" s="223" t="s">
        <v>45</v>
      </c>
      <c r="J5" s="232" t="s">
        <v>2</v>
      </c>
      <c r="K5" s="198" t="s">
        <v>45</v>
      </c>
      <c r="M5" s="217" t="s">
        <v>45</v>
      </c>
      <c r="N5" s="113" t="s">
        <v>17</v>
      </c>
      <c r="O5" s="217" t="s">
        <v>45</v>
      </c>
      <c r="Q5" s="198" t="s">
        <v>45</v>
      </c>
      <c r="R5" s="113" t="s">
        <v>17</v>
      </c>
      <c r="S5" s="198" t="s">
        <v>45</v>
      </c>
      <c r="T5" s="118" t="s">
        <v>46</v>
      </c>
      <c r="U5" s="223" t="s">
        <v>45</v>
      </c>
      <c r="V5" s="114" t="s">
        <v>2</v>
      </c>
      <c r="W5" s="218" t="s">
        <v>45</v>
      </c>
      <c r="Y5" s="218" t="s">
        <v>45</v>
      </c>
    </row>
    <row r="6" spans="2:25" x14ac:dyDescent="0.4">
      <c r="B6" s="50" t="s">
        <v>47</v>
      </c>
      <c r="C6" s="222" t="s">
        <v>48</v>
      </c>
      <c r="D6" s="50" t="s">
        <v>16</v>
      </c>
      <c r="E6" s="223" t="s">
        <v>45</v>
      </c>
      <c r="F6" s="50" t="s">
        <v>17</v>
      </c>
      <c r="G6" s="223" t="s">
        <v>45</v>
      </c>
      <c r="H6" s="231" t="s">
        <v>46</v>
      </c>
      <c r="I6" s="223" t="s">
        <v>45</v>
      </c>
      <c r="J6" s="232" t="s">
        <v>2</v>
      </c>
      <c r="K6" s="198" t="s">
        <v>45</v>
      </c>
      <c r="M6" s="217" t="s">
        <v>45</v>
      </c>
      <c r="N6" s="113" t="s">
        <v>17</v>
      </c>
      <c r="O6" s="217" t="s">
        <v>45</v>
      </c>
      <c r="Q6" s="198" t="s">
        <v>45</v>
      </c>
      <c r="R6" s="113" t="s">
        <v>17</v>
      </c>
      <c r="S6" s="198" t="s">
        <v>45</v>
      </c>
      <c r="T6" s="118" t="s">
        <v>46</v>
      </c>
      <c r="U6" s="223" t="s">
        <v>45</v>
      </c>
      <c r="V6" s="114" t="s">
        <v>2</v>
      </c>
      <c r="W6" s="218" t="s">
        <v>45</v>
      </c>
      <c r="Y6" s="218" t="s">
        <v>45</v>
      </c>
    </row>
    <row r="7" spans="2:25" x14ac:dyDescent="0.4">
      <c r="B7" s="50" t="s">
        <v>49</v>
      </c>
      <c r="C7" s="222" t="s">
        <v>50</v>
      </c>
      <c r="D7" s="50" t="s">
        <v>16</v>
      </c>
      <c r="E7" s="223" t="s">
        <v>45</v>
      </c>
      <c r="F7" s="50" t="s">
        <v>17</v>
      </c>
      <c r="G7" s="223" t="s">
        <v>45</v>
      </c>
      <c r="H7" s="231" t="s">
        <v>46</v>
      </c>
      <c r="I7" s="223" t="s">
        <v>45</v>
      </c>
      <c r="J7" s="232" t="s">
        <v>2</v>
      </c>
      <c r="K7" s="198" t="s">
        <v>45</v>
      </c>
      <c r="M7" s="217" t="s">
        <v>45</v>
      </c>
      <c r="N7" s="113" t="s">
        <v>17</v>
      </c>
      <c r="O7" s="217" t="s">
        <v>45</v>
      </c>
      <c r="Q7" s="198" t="s">
        <v>45</v>
      </c>
      <c r="R7" s="113" t="s">
        <v>17</v>
      </c>
      <c r="S7" s="198" t="s">
        <v>45</v>
      </c>
      <c r="T7" s="118" t="s">
        <v>46</v>
      </c>
      <c r="U7" s="223" t="s">
        <v>45</v>
      </c>
      <c r="V7" s="114" t="s">
        <v>2</v>
      </c>
      <c r="W7" s="218" t="s">
        <v>45</v>
      </c>
      <c r="Y7" s="218" t="s">
        <v>45</v>
      </c>
    </row>
    <row r="8" spans="2:25" x14ac:dyDescent="0.4">
      <c r="B8" s="50"/>
      <c r="C8" s="222" t="s">
        <v>51</v>
      </c>
      <c r="D8" s="50" t="s">
        <v>16</v>
      </c>
      <c r="E8" s="223">
        <v>0.29166666666666669</v>
      </c>
      <c r="F8" s="50" t="s">
        <v>17</v>
      </c>
      <c r="G8" s="223">
        <v>0.66666666666666663</v>
      </c>
      <c r="H8" s="231" t="s">
        <v>46</v>
      </c>
      <c r="I8" s="223">
        <v>4.1666666666666664E-2</v>
      </c>
      <c r="J8" s="232" t="s">
        <v>2</v>
      </c>
      <c r="K8" s="218">
        <f>IF(OR(E8="",G8=""),"",(G8+IF(E8&gt;G8,1,0)-E8-I8)*24)</f>
        <v>7.9999999999999982</v>
      </c>
      <c r="M8" s="217">
        <f>'（従来型）介護老人福祉施設'!$Q$11</f>
        <v>0.375</v>
      </c>
      <c r="N8" s="113" t="s">
        <v>17</v>
      </c>
      <c r="O8" s="217">
        <f>'（従来型）介護老人福祉施設'!$U$11</f>
        <v>0.70833333333333337</v>
      </c>
      <c r="Q8" s="219">
        <f t="shared" ref="Q8:Q21" si="0">IF(E8="","",IF(E8&lt;M8,M8,IF(E8&gt;=O8,"",E8)))</f>
        <v>0.375</v>
      </c>
      <c r="R8" s="113" t="s">
        <v>17</v>
      </c>
      <c r="S8" s="219">
        <f t="shared" ref="S8:S21" si="1">IF(G8="","",IF(G8&gt;E8,IF(G8&lt;O8,G8,O8),O8))</f>
        <v>0.66666666666666663</v>
      </c>
      <c r="T8" s="118" t="s">
        <v>46</v>
      </c>
      <c r="U8" s="223">
        <v>4.1666666666666664E-2</v>
      </c>
      <c r="V8" s="114" t="s">
        <v>2</v>
      </c>
      <c r="W8" s="218">
        <f>IF(Q8="","",IF((S8+IF(Q8&gt;S8,1,0)-Q8-U8)*24=0,"",(S8+IF(Q8&gt;S8,1,0)-Q8-U8)*24))</f>
        <v>5.9999999999999991</v>
      </c>
      <c r="Y8" s="218">
        <f t="shared" ref="Y8:Y11" si="2">IF(W8="",K8,IF(OR(K8-W8=0,K8-W8&lt;0),"-",K8-W8))</f>
        <v>1.9999999999999991</v>
      </c>
    </row>
    <row r="9" spans="2:25" x14ac:dyDescent="0.4">
      <c r="B9" s="50"/>
      <c r="C9" s="222" t="s">
        <v>52</v>
      </c>
      <c r="D9" s="50" t="s">
        <v>16</v>
      </c>
      <c r="E9" s="223">
        <v>0.375</v>
      </c>
      <c r="F9" s="50" t="s">
        <v>17</v>
      </c>
      <c r="G9" s="223">
        <v>0.75</v>
      </c>
      <c r="H9" s="231" t="s">
        <v>46</v>
      </c>
      <c r="I9" s="223">
        <v>4.1666666666666664E-2</v>
      </c>
      <c r="J9" s="232" t="s">
        <v>2</v>
      </c>
      <c r="K9" s="218">
        <f t="shared" ref="K9:K21" si="3">IF(OR(E9="",G9=""),"",(G9+IF(E9&gt;G9,1,0)-E9-I9)*24)</f>
        <v>8</v>
      </c>
      <c r="M9" s="217">
        <f>'（従来型）介護老人福祉施設'!$Q$11</f>
        <v>0.375</v>
      </c>
      <c r="N9" s="113" t="s">
        <v>17</v>
      </c>
      <c r="O9" s="217">
        <f>'（従来型）介護老人福祉施設'!$U$11</f>
        <v>0.70833333333333337</v>
      </c>
      <c r="Q9" s="219">
        <f t="shared" si="0"/>
        <v>0.375</v>
      </c>
      <c r="R9" s="113" t="s">
        <v>17</v>
      </c>
      <c r="S9" s="219">
        <f t="shared" si="1"/>
        <v>0.70833333333333337</v>
      </c>
      <c r="T9" s="118" t="s">
        <v>46</v>
      </c>
      <c r="U9" s="223">
        <v>4.1666666666666664E-2</v>
      </c>
      <c r="V9" s="114" t="s">
        <v>2</v>
      </c>
      <c r="W9" s="218">
        <f t="shared" ref="W9:W21" si="4">IF(Q9="","",IF((S9+IF(Q9&gt;S9,1,0)-Q9-U9)*24=0,"",(S9+IF(Q9&gt;S9,1,0)-Q9-U9)*24))</f>
        <v>7</v>
      </c>
      <c r="Y9" s="218">
        <f t="shared" si="2"/>
        <v>1</v>
      </c>
    </row>
    <row r="10" spans="2:25" x14ac:dyDescent="0.4">
      <c r="B10" s="50"/>
      <c r="C10" s="222" t="s">
        <v>53</v>
      </c>
      <c r="D10" s="50" t="s">
        <v>16</v>
      </c>
      <c r="E10" s="223">
        <v>0.41666666666666669</v>
      </c>
      <c r="F10" s="50" t="s">
        <v>17</v>
      </c>
      <c r="G10" s="223">
        <v>0.79166666666666663</v>
      </c>
      <c r="H10" s="231" t="s">
        <v>46</v>
      </c>
      <c r="I10" s="223">
        <v>4.1666666666666699E-2</v>
      </c>
      <c r="J10" s="232" t="s">
        <v>2</v>
      </c>
      <c r="K10" s="218">
        <f t="shared" si="3"/>
        <v>7.9999999999999982</v>
      </c>
      <c r="M10" s="217">
        <f>'（従来型）介護老人福祉施設'!$Q$11</f>
        <v>0.375</v>
      </c>
      <c r="N10" s="113" t="s">
        <v>17</v>
      </c>
      <c r="O10" s="217">
        <f>'（従来型）介護老人福祉施設'!$U$11</f>
        <v>0.70833333333333337</v>
      </c>
      <c r="Q10" s="219">
        <f t="shared" si="0"/>
        <v>0.41666666666666669</v>
      </c>
      <c r="R10" s="113" t="s">
        <v>17</v>
      </c>
      <c r="S10" s="219">
        <f t="shared" si="1"/>
        <v>0.70833333333333337</v>
      </c>
      <c r="T10" s="118" t="s">
        <v>46</v>
      </c>
      <c r="U10" s="223">
        <v>4.1666666666666664E-2</v>
      </c>
      <c r="V10" s="114" t="s">
        <v>2</v>
      </c>
      <c r="W10" s="218">
        <f t="shared" si="4"/>
        <v>6</v>
      </c>
      <c r="Y10" s="218">
        <f t="shared" si="2"/>
        <v>1.9999999999999982</v>
      </c>
    </row>
    <row r="11" spans="2:25" x14ac:dyDescent="0.4">
      <c r="B11" s="50"/>
      <c r="C11" s="222" t="s">
        <v>54</v>
      </c>
      <c r="D11" s="50" t="s">
        <v>16</v>
      </c>
      <c r="E11" s="223">
        <v>0.5</v>
      </c>
      <c r="F11" s="50" t="s">
        <v>17</v>
      </c>
      <c r="G11" s="223">
        <v>0.875</v>
      </c>
      <c r="H11" s="231" t="s">
        <v>46</v>
      </c>
      <c r="I11" s="223">
        <v>4.1666666666666664E-2</v>
      </c>
      <c r="J11" s="232" t="s">
        <v>2</v>
      </c>
      <c r="K11" s="218">
        <f t="shared" si="3"/>
        <v>8</v>
      </c>
      <c r="M11" s="217">
        <f>'（従来型）介護老人福祉施設'!$Q$11</f>
        <v>0.375</v>
      </c>
      <c r="N11" s="113" t="s">
        <v>17</v>
      </c>
      <c r="O11" s="217">
        <f>'（従来型）介護老人福祉施設'!$U$11</f>
        <v>0.70833333333333337</v>
      </c>
      <c r="Q11" s="219">
        <f t="shared" si="0"/>
        <v>0.5</v>
      </c>
      <c r="R11" s="113" t="s">
        <v>17</v>
      </c>
      <c r="S11" s="219">
        <f t="shared" si="1"/>
        <v>0.70833333333333337</v>
      </c>
      <c r="T11" s="118" t="s">
        <v>46</v>
      </c>
      <c r="U11" s="223">
        <v>0</v>
      </c>
      <c r="V11" s="114" t="s">
        <v>2</v>
      </c>
      <c r="W11" s="218">
        <f t="shared" si="4"/>
        <v>5.0000000000000009</v>
      </c>
      <c r="Y11" s="218">
        <f t="shared" si="2"/>
        <v>2.9999999999999991</v>
      </c>
    </row>
    <row r="12" spans="2:25" x14ac:dyDescent="0.4">
      <c r="B12" s="50"/>
      <c r="C12" s="222" t="s">
        <v>55</v>
      </c>
      <c r="D12" s="50" t="s">
        <v>16</v>
      </c>
      <c r="E12" s="223">
        <v>0.375</v>
      </c>
      <c r="F12" s="50" t="s">
        <v>17</v>
      </c>
      <c r="G12" s="223">
        <v>0.54166666666666663</v>
      </c>
      <c r="H12" s="231" t="s">
        <v>46</v>
      </c>
      <c r="I12" s="223">
        <v>0</v>
      </c>
      <c r="J12" s="232" t="s">
        <v>2</v>
      </c>
      <c r="K12" s="218">
        <f t="shared" si="3"/>
        <v>3.9999999999999991</v>
      </c>
      <c r="M12" s="217">
        <f>'（従来型）介護老人福祉施設'!$Q$11</f>
        <v>0.375</v>
      </c>
      <c r="N12" s="113" t="s">
        <v>17</v>
      </c>
      <c r="O12" s="217">
        <f>'（従来型）介護老人福祉施設'!$U$11</f>
        <v>0.70833333333333337</v>
      </c>
      <c r="Q12" s="219">
        <f t="shared" si="0"/>
        <v>0.375</v>
      </c>
      <c r="R12" s="113" t="s">
        <v>17</v>
      </c>
      <c r="S12" s="219">
        <f t="shared" si="1"/>
        <v>0.54166666666666663</v>
      </c>
      <c r="T12" s="118" t="s">
        <v>46</v>
      </c>
      <c r="U12" s="223">
        <v>0</v>
      </c>
      <c r="V12" s="114" t="s">
        <v>2</v>
      </c>
      <c r="W12" s="218">
        <f t="shared" si="4"/>
        <v>3.9999999999999991</v>
      </c>
      <c r="Y12" s="218" t="str">
        <f>IF(W12="",K12,IF(OR(K12-W12=0,K12-W12&lt;0),"-",K12-W12))</f>
        <v>-</v>
      </c>
    </row>
    <row r="13" spans="2:25" x14ac:dyDescent="0.4">
      <c r="B13" s="50"/>
      <c r="C13" s="222" t="s">
        <v>56</v>
      </c>
      <c r="D13" s="50" t="s">
        <v>16</v>
      </c>
      <c r="E13" s="223">
        <v>0.54166666666666663</v>
      </c>
      <c r="F13" s="50" t="s">
        <v>17</v>
      </c>
      <c r="G13" s="223">
        <v>0.70833333333333337</v>
      </c>
      <c r="H13" s="231" t="s">
        <v>46</v>
      </c>
      <c r="I13" s="223">
        <v>0</v>
      </c>
      <c r="J13" s="232" t="s">
        <v>2</v>
      </c>
      <c r="K13" s="218">
        <f t="shared" si="3"/>
        <v>4.0000000000000018</v>
      </c>
      <c r="M13" s="217">
        <f>'（従来型）介護老人福祉施設'!$Q$11</f>
        <v>0.375</v>
      </c>
      <c r="N13" s="113" t="s">
        <v>17</v>
      </c>
      <c r="O13" s="217">
        <f>'（従来型）介護老人福祉施設'!$U$11</f>
        <v>0.70833333333333337</v>
      </c>
      <c r="Q13" s="219">
        <f t="shared" si="0"/>
        <v>0.54166666666666663</v>
      </c>
      <c r="R13" s="113" t="s">
        <v>17</v>
      </c>
      <c r="S13" s="219">
        <f t="shared" si="1"/>
        <v>0.70833333333333337</v>
      </c>
      <c r="T13" s="118" t="s">
        <v>46</v>
      </c>
      <c r="U13" s="223">
        <v>0</v>
      </c>
      <c r="V13" s="114" t="s">
        <v>2</v>
      </c>
      <c r="W13" s="218">
        <f t="shared" si="4"/>
        <v>4.0000000000000018</v>
      </c>
      <c r="Y13" s="218" t="str">
        <f t="shared" ref="Y13:Y21" si="5">IF(W13="",K13,IF(OR(K13-W13=0,K13-W13&lt;0),"-",K13-W13))</f>
        <v>-</v>
      </c>
    </row>
    <row r="14" spans="2:25" x14ac:dyDescent="0.4">
      <c r="B14" s="50"/>
      <c r="C14" s="222" t="s">
        <v>57</v>
      </c>
      <c r="D14" s="50" t="s">
        <v>16</v>
      </c>
      <c r="E14" s="223">
        <v>0.58333333333333337</v>
      </c>
      <c r="F14" s="50" t="s">
        <v>17</v>
      </c>
      <c r="G14" s="223">
        <v>0.83333333333333337</v>
      </c>
      <c r="H14" s="231" t="s">
        <v>46</v>
      </c>
      <c r="I14" s="223">
        <v>0</v>
      </c>
      <c r="J14" s="232" t="s">
        <v>2</v>
      </c>
      <c r="K14" s="218">
        <f t="shared" si="3"/>
        <v>6</v>
      </c>
      <c r="M14" s="217">
        <f>'（従来型）介護老人福祉施設'!$Q$11</f>
        <v>0.375</v>
      </c>
      <c r="N14" s="113" t="s">
        <v>17</v>
      </c>
      <c r="O14" s="217">
        <f>'（従来型）介護老人福祉施設'!$U$11</f>
        <v>0.70833333333333337</v>
      </c>
      <c r="Q14" s="219">
        <f t="shared" si="0"/>
        <v>0.58333333333333337</v>
      </c>
      <c r="R14" s="113" t="s">
        <v>17</v>
      </c>
      <c r="S14" s="219">
        <f t="shared" si="1"/>
        <v>0.70833333333333337</v>
      </c>
      <c r="T14" s="118" t="s">
        <v>46</v>
      </c>
      <c r="U14" s="223">
        <v>0</v>
      </c>
      <c r="V14" s="114" t="s">
        <v>2</v>
      </c>
      <c r="W14" s="218">
        <f t="shared" si="4"/>
        <v>3</v>
      </c>
      <c r="Y14" s="218">
        <f t="shared" si="5"/>
        <v>3</v>
      </c>
    </row>
    <row r="15" spans="2:25" x14ac:dyDescent="0.4">
      <c r="B15" s="50"/>
      <c r="C15" s="222" t="s">
        <v>58</v>
      </c>
      <c r="D15" s="50" t="s">
        <v>16</v>
      </c>
      <c r="E15" s="223">
        <v>0.66666666666666663</v>
      </c>
      <c r="F15" s="50" t="s">
        <v>17</v>
      </c>
      <c r="G15" s="223">
        <v>0.375</v>
      </c>
      <c r="H15" s="231" t="s">
        <v>46</v>
      </c>
      <c r="I15" s="223">
        <v>8.3333333333333329E-2</v>
      </c>
      <c r="J15" s="232" t="s">
        <v>2</v>
      </c>
      <c r="K15" s="218">
        <f t="shared" si="3"/>
        <v>15</v>
      </c>
      <c r="M15" s="217">
        <f>'（従来型）介護老人福祉施設'!$Q$11</f>
        <v>0.375</v>
      </c>
      <c r="N15" s="113" t="s">
        <v>17</v>
      </c>
      <c r="O15" s="217">
        <f>'（従来型）介護老人福祉施設'!$U$11</f>
        <v>0.70833333333333337</v>
      </c>
      <c r="Q15" s="219">
        <f t="shared" si="0"/>
        <v>0.66666666666666663</v>
      </c>
      <c r="R15" s="113" t="s">
        <v>17</v>
      </c>
      <c r="S15" s="219">
        <f t="shared" si="1"/>
        <v>0.70833333333333337</v>
      </c>
      <c r="T15" s="118" t="s">
        <v>46</v>
      </c>
      <c r="U15" s="223">
        <v>0</v>
      </c>
      <c r="V15" s="114" t="s">
        <v>2</v>
      </c>
      <c r="W15" s="218">
        <f t="shared" si="4"/>
        <v>1.0000000000000018</v>
      </c>
      <c r="Y15" s="218">
        <f t="shared" si="5"/>
        <v>13.999999999999998</v>
      </c>
    </row>
    <row r="16" spans="2:25" x14ac:dyDescent="0.4">
      <c r="B16" s="50"/>
      <c r="C16" s="222" t="s">
        <v>59</v>
      </c>
      <c r="D16" s="50" t="s">
        <v>16</v>
      </c>
      <c r="E16" s="223">
        <v>0.25</v>
      </c>
      <c r="F16" s="50" t="s">
        <v>17</v>
      </c>
      <c r="G16" s="223">
        <v>0.5</v>
      </c>
      <c r="H16" s="231" t="s">
        <v>46</v>
      </c>
      <c r="I16" s="223">
        <v>0</v>
      </c>
      <c r="J16" s="232" t="s">
        <v>2</v>
      </c>
      <c r="K16" s="218">
        <f t="shared" si="3"/>
        <v>6</v>
      </c>
      <c r="M16" s="217">
        <f>'（従来型）介護老人福祉施設'!$Q$11</f>
        <v>0.375</v>
      </c>
      <c r="N16" s="113" t="s">
        <v>17</v>
      </c>
      <c r="O16" s="217">
        <f>'（従来型）介護老人福祉施設'!$U$11</f>
        <v>0.70833333333333337</v>
      </c>
      <c r="Q16" s="219">
        <f t="shared" si="0"/>
        <v>0.375</v>
      </c>
      <c r="R16" s="113" t="s">
        <v>17</v>
      </c>
      <c r="S16" s="219">
        <f t="shared" si="1"/>
        <v>0.5</v>
      </c>
      <c r="T16" s="118" t="s">
        <v>46</v>
      </c>
      <c r="U16" s="223">
        <v>0</v>
      </c>
      <c r="V16" s="114" t="s">
        <v>2</v>
      </c>
      <c r="W16" s="218">
        <f t="shared" si="4"/>
        <v>3</v>
      </c>
      <c r="Y16" s="218">
        <f t="shared" si="5"/>
        <v>3</v>
      </c>
    </row>
    <row r="17" spans="2:25" x14ac:dyDescent="0.4">
      <c r="B17" s="50"/>
      <c r="C17" s="222" t="s">
        <v>60</v>
      </c>
      <c r="D17" s="50" t="s">
        <v>16</v>
      </c>
      <c r="E17" s="223"/>
      <c r="F17" s="50" t="s">
        <v>17</v>
      </c>
      <c r="G17" s="223"/>
      <c r="H17" s="231" t="s">
        <v>46</v>
      </c>
      <c r="I17" s="223">
        <v>0</v>
      </c>
      <c r="J17" s="232" t="s">
        <v>2</v>
      </c>
      <c r="K17" s="218" t="str">
        <f t="shared" si="3"/>
        <v/>
      </c>
      <c r="M17" s="217">
        <f>'（従来型）介護老人福祉施設'!$Q$11</f>
        <v>0.375</v>
      </c>
      <c r="N17" s="113" t="s">
        <v>17</v>
      </c>
      <c r="O17" s="217">
        <f>'（従来型）介護老人福祉施設'!$U$11</f>
        <v>0.70833333333333337</v>
      </c>
      <c r="Q17" s="219" t="str">
        <f t="shared" si="0"/>
        <v/>
      </c>
      <c r="R17" s="113" t="s">
        <v>17</v>
      </c>
      <c r="S17" s="219" t="str">
        <f t="shared" si="1"/>
        <v/>
      </c>
      <c r="T17" s="118" t="s">
        <v>46</v>
      </c>
      <c r="U17" s="223">
        <v>0</v>
      </c>
      <c r="V17" s="114" t="s">
        <v>2</v>
      </c>
      <c r="W17" s="218" t="str">
        <f t="shared" si="4"/>
        <v/>
      </c>
      <c r="Y17" s="218" t="str">
        <f t="shared" si="5"/>
        <v/>
      </c>
    </row>
    <row r="18" spans="2:25" x14ac:dyDescent="0.4">
      <c r="B18" s="50"/>
      <c r="C18" s="222" t="s">
        <v>61</v>
      </c>
      <c r="D18" s="50" t="s">
        <v>16</v>
      </c>
      <c r="E18" s="223"/>
      <c r="F18" s="50" t="s">
        <v>17</v>
      </c>
      <c r="G18" s="223"/>
      <c r="H18" s="231" t="s">
        <v>46</v>
      </c>
      <c r="I18" s="223">
        <v>0</v>
      </c>
      <c r="J18" s="232" t="s">
        <v>2</v>
      </c>
      <c r="K18" s="218" t="str">
        <f t="shared" si="3"/>
        <v/>
      </c>
      <c r="M18" s="217">
        <f>'（従来型）介護老人福祉施設'!$Q$11</f>
        <v>0.375</v>
      </c>
      <c r="N18" s="113" t="s">
        <v>17</v>
      </c>
      <c r="O18" s="217">
        <f>'（従来型）介護老人福祉施設'!$U$11</f>
        <v>0.70833333333333337</v>
      </c>
      <c r="Q18" s="219" t="str">
        <f t="shared" si="0"/>
        <v/>
      </c>
      <c r="R18" s="113" t="s">
        <v>17</v>
      </c>
      <c r="S18" s="219" t="str">
        <f t="shared" si="1"/>
        <v/>
      </c>
      <c r="T18" s="118" t="s">
        <v>46</v>
      </c>
      <c r="U18" s="223">
        <v>0</v>
      </c>
      <c r="V18" s="114" t="s">
        <v>2</v>
      </c>
      <c r="W18" s="218" t="str">
        <f t="shared" si="4"/>
        <v/>
      </c>
      <c r="Y18" s="218" t="str">
        <f t="shared" si="5"/>
        <v/>
      </c>
    </row>
    <row r="19" spans="2:25" x14ac:dyDescent="0.4">
      <c r="B19" s="50"/>
      <c r="C19" s="222" t="s">
        <v>62</v>
      </c>
      <c r="D19" s="50" t="s">
        <v>16</v>
      </c>
      <c r="E19" s="223"/>
      <c r="F19" s="50" t="s">
        <v>17</v>
      </c>
      <c r="G19" s="223"/>
      <c r="H19" s="231" t="s">
        <v>46</v>
      </c>
      <c r="I19" s="223">
        <v>0</v>
      </c>
      <c r="J19" s="232" t="s">
        <v>2</v>
      </c>
      <c r="K19" s="218" t="str">
        <f t="shared" si="3"/>
        <v/>
      </c>
      <c r="M19" s="217">
        <f>'（従来型）介護老人福祉施設'!$Q$11</f>
        <v>0.375</v>
      </c>
      <c r="N19" s="113" t="s">
        <v>17</v>
      </c>
      <c r="O19" s="217">
        <f>'（従来型）介護老人福祉施設'!$U$11</f>
        <v>0.70833333333333337</v>
      </c>
      <c r="Q19" s="219" t="str">
        <f t="shared" si="0"/>
        <v/>
      </c>
      <c r="R19" s="113" t="s">
        <v>17</v>
      </c>
      <c r="S19" s="219" t="str">
        <f t="shared" si="1"/>
        <v/>
      </c>
      <c r="T19" s="118" t="s">
        <v>46</v>
      </c>
      <c r="U19" s="223">
        <v>0</v>
      </c>
      <c r="V19" s="114" t="s">
        <v>2</v>
      </c>
      <c r="W19" s="218" t="str">
        <f t="shared" si="4"/>
        <v/>
      </c>
      <c r="Y19" s="218" t="str">
        <f t="shared" si="5"/>
        <v/>
      </c>
    </row>
    <row r="20" spans="2:25" x14ac:dyDescent="0.4">
      <c r="B20" s="50"/>
      <c r="C20" s="222" t="s">
        <v>63</v>
      </c>
      <c r="D20" s="50" t="s">
        <v>16</v>
      </c>
      <c r="E20" s="223"/>
      <c r="F20" s="50" t="s">
        <v>17</v>
      </c>
      <c r="G20" s="223"/>
      <c r="H20" s="231" t="s">
        <v>46</v>
      </c>
      <c r="I20" s="223">
        <v>0</v>
      </c>
      <c r="J20" s="232" t="s">
        <v>2</v>
      </c>
      <c r="K20" s="218" t="str">
        <f t="shared" si="3"/>
        <v/>
      </c>
      <c r="M20" s="217">
        <f>'（従来型）介護老人福祉施設'!$Q$11</f>
        <v>0.375</v>
      </c>
      <c r="N20" s="113" t="s">
        <v>17</v>
      </c>
      <c r="O20" s="217">
        <f>'（従来型）介護老人福祉施設'!$U$11</f>
        <v>0.70833333333333337</v>
      </c>
      <c r="Q20" s="219" t="str">
        <f t="shared" si="0"/>
        <v/>
      </c>
      <c r="R20" s="113" t="s">
        <v>17</v>
      </c>
      <c r="S20" s="219" t="str">
        <f t="shared" si="1"/>
        <v/>
      </c>
      <c r="T20" s="118" t="s">
        <v>46</v>
      </c>
      <c r="U20" s="223">
        <v>0</v>
      </c>
      <c r="V20" s="114" t="s">
        <v>2</v>
      </c>
      <c r="W20" s="218" t="str">
        <f t="shared" si="4"/>
        <v/>
      </c>
      <c r="Y20" s="218" t="str">
        <f t="shared" si="5"/>
        <v/>
      </c>
    </row>
    <row r="21" spans="2:25" x14ac:dyDescent="0.4">
      <c r="B21" s="50"/>
      <c r="C21" s="222" t="s">
        <v>64</v>
      </c>
      <c r="D21" s="50" t="s">
        <v>16</v>
      </c>
      <c r="E21" s="223"/>
      <c r="F21" s="50" t="s">
        <v>17</v>
      </c>
      <c r="G21" s="223"/>
      <c r="H21" s="231" t="s">
        <v>46</v>
      </c>
      <c r="I21" s="223">
        <v>0</v>
      </c>
      <c r="J21" s="232" t="s">
        <v>2</v>
      </c>
      <c r="K21" s="218" t="str">
        <f t="shared" si="3"/>
        <v/>
      </c>
      <c r="M21" s="217">
        <f>'（従来型）介護老人福祉施設'!$Q$11</f>
        <v>0.375</v>
      </c>
      <c r="N21" s="113" t="s">
        <v>17</v>
      </c>
      <c r="O21" s="217">
        <f>'（従来型）介護老人福祉施設'!$U$11</f>
        <v>0.70833333333333337</v>
      </c>
      <c r="Q21" s="219" t="str">
        <f t="shared" si="0"/>
        <v/>
      </c>
      <c r="R21" s="113" t="s">
        <v>17</v>
      </c>
      <c r="S21" s="219" t="str">
        <f t="shared" si="1"/>
        <v/>
      </c>
      <c r="T21" s="118" t="s">
        <v>46</v>
      </c>
      <c r="U21" s="223">
        <v>0</v>
      </c>
      <c r="V21" s="114" t="s">
        <v>2</v>
      </c>
      <c r="W21" s="218" t="str">
        <f t="shared" si="4"/>
        <v/>
      </c>
      <c r="Y21" s="218" t="str">
        <f t="shared" si="5"/>
        <v/>
      </c>
    </row>
    <row r="22" spans="2:25" x14ac:dyDescent="0.4">
      <c r="B22" s="50"/>
      <c r="C22" s="222" t="s">
        <v>65</v>
      </c>
      <c r="D22" s="50" t="s">
        <v>16</v>
      </c>
      <c r="E22" s="220">
        <v>0.66666666666666663</v>
      </c>
      <c r="F22" s="50" t="s">
        <v>17</v>
      </c>
      <c r="G22" s="220">
        <v>0.41666666666666669</v>
      </c>
      <c r="H22" s="231" t="s">
        <v>46</v>
      </c>
      <c r="I22" s="220">
        <v>8.3333333333333329E-2</v>
      </c>
      <c r="J22" s="232" t="s">
        <v>2</v>
      </c>
      <c r="K22" s="222">
        <v>16</v>
      </c>
      <c r="L22" s="232"/>
      <c r="M22" s="221"/>
      <c r="N22" s="50" t="s">
        <v>17</v>
      </c>
      <c r="O22" s="221"/>
      <c r="P22" s="232"/>
      <c r="Q22" s="221"/>
      <c r="R22" s="50" t="s">
        <v>17</v>
      </c>
      <c r="S22" s="221"/>
      <c r="T22" s="231" t="s">
        <v>46</v>
      </c>
      <c r="U22" s="220">
        <v>8.3333333333333329E-2</v>
      </c>
      <c r="V22" s="232" t="s">
        <v>2</v>
      </c>
      <c r="W22" s="224">
        <v>2</v>
      </c>
      <c r="X22" s="232"/>
      <c r="Y22" s="224">
        <v>14</v>
      </c>
    </row>
    <row r="23" spans="2:25" x14ac:dyDescent="0.4">
      <c r="B23" s="50"/>
      <c r="C23" s="222" t="s">
        <v>66</v>
      </c>
      <c r="D23" s="50" t="s">
        <v>16</v>
      </c>
      <c r="E23" s="220"/>
      <c r="F23" s="50" t="s">
        <v>17</v>
      </c>
      <c r="G23" s="220"/>
      <c r="H23" s="231" t="s">
        <v>46</v>
      </c>
      <c r="I23" s="220"/>
      <c r="J23" s="232" t="s">
        <v>2</v>
      </c>
      <c r="K23" s="222">
        <v>2</v>
      </c>
      <c r="L23" s="232"/>
      <c r="M23" s="221"/>
      <c r="N23" s="50" t="s">
        <v>17</v>
      </c>
      <c r="O23" s="221"/>
      <c r="P23" s="232"/>
      <c r="Q23" s="221"/>
      <c r="R23" s="50" t="s">
        <v>17</v>
      </c>
      <c r="S23" s="221"/>
      <c r="T23" s="231" t="s">
        <v>46</v>
      </c>
      <c r="U23" s="220"/>
      <c r="V23" s="232" t="s">
        <v>2</v>
      </c>
      <c r="W23" s="224">
        <v>2</v>
      </c>
      <c r="X23" s="232"/>
      <c r="Y23" s="224"/>
    </row>
    <row r="24" spans="2:25" x14ac:dyDescent="0.4">
      <c r="B24" s="50"/>
      <c r="C24" s="222" t="s">
        <v>67</v>
      </c>
      <c r="D24" s="50" t="s">
        <v>16</v>
      </c>
      <c r="E24" s="220"/>
      <c r="F24" s="50" t="s">
        <v>17</v>
      </c>
      <c r="G24" s="220"/>
      <c r="H24" s="231" t="s">
        <v>46</v>
      </c>
      <c r="I24" s="220"/>
      <c r="J24" s="232" t="s">
        <v>2</v>
      </c>
      <c r="K24" s="222">
        <v>3</v>
      </c>
      <c r="L24" s="232"/>
      <c r="M24" s="221"/>
      <c r="N24" s="50" t="s">
        <v>17</v>
      </c>
      <c r="O24" s="221"/>
      <c r="P24" s="232"/>
      <c r="Q24" s="221"/>
      <c r="R24" s="50" t="s">
        <v>17</v>
      </c>
      <c r="S24" s="221"/>
      <c r="T24" s="231" t="s">
        <v>46</v>
      </c>
      <c r="U24" s="220"/>
      <c r="V24" s="232" t="s">
        <v>2</v>
      </c>
      <c r="W24" s="224">
        <v>3</v>
      </c>
      <c r="X24" s="232"/>
      <c r="Y24" s="224"/>
    </row>
    <row r="25" spans="2:25" x14ac:dyDescent="0.4">
      <c r="B25" s="50"/>
      <c r="C25" s="222" t="s">
        <v>68</v>
      </c>
      <c r="D25" s="50" t="s">
        <v>16</v>
      </c>
      <c r="E25" s="220"/>
      <c r="F25" s="50" t="s">
        <v>17</v>
      </c>
      <c r="G25" s="220"/>
      <c r="H25" s="231" t="s">
        <v>46</v>
      </c>
      <c r="I25" s="220"/>
      <c r="J25" s="232" t="s">
        <v>2</v>
      </c>
      <c r="K25" s="222">
        <v>4</v>
      </c>
      <c r="L25" s="232"/>
      <c r="M25" s="221"/>
      <c r="N25" s="50" t="s">
        <v>17</v>
      </c>
      <c r="O25" s="221"/>
      <c r="P25" s="232"/>
      <c r="Q25" s="221"/>
      <c r="R25" s="50" t="s">
        <v>17</v>
      </c>
      <c r="S25" s="221"/>
      <c r="T25" s="231" t="s">
        <v>46</v>
      </c>
      <c r="U25" s="220"/>
      <c r="V25" s="232" t="s">
        <v>2</v>
      </c>
      <c r="W25" s="224">
        <v>4</v>
      </c>
      <c r="X25" s="232"/>
      <c r="Y25" s="224"/>
    </row>
    <row r="26" spans="2:25" x14ac:dyDescent="0.4">
      <c r="B26" s="50"/>
      <c r="C26" s="222" t="s">
        <v>69</v>
      </c>
      <c r="D26" s="50" t="s">
        <v>16</v>
      </c>
      <c r="E26" s="220"/>
      <c r="F26" s="50" t="s">
        <v>17</v>
      </c>
      <c r="G26" s="220"/>
      <c r="H26" s="231" t="s">
        <v>46</v>
      </c>
      <c r="I26" s="220"/>
      <c r="J26" s="232" t="s">
        <v>2</v>
      </c>
      <c r="K26" s="222">
        <v>5</v>
      </c>
      <c r="L26" s="232"/>
      <c r="M26" s="221"/>
      <c r="N26" s="50" t="s">
        <v>17</v>
      </c>
      <c r="O26" s="221"/>
      <c r="P26" s="232"/>
      <c r="Q26" s="221"/>
      <c r="R26" s="50" t="s">
        <v>17</v>
      </c>
      <c r="S26" s="221"/>
      <c r="T26" s="231" t="s">
        <v>46</v>
      </c>
      <c r="U26" s="220"/>
      <c r="V26" s="232" t="s">
        <v>2</v>
      </c>
      <c r="W26" s="224">
        <v>5</v>
      </c>
      <c r="X26" s="232"/>
      <c r="Y26" s="224"/>
    </row>
    <row r="27" spans="2:25" x14ac:dyDescent="0.4">
      <c r="B27" s="50"/>
      <c r="C27" s="222" t="s">
        <v>70</v>
      </c>
      <c r="D27" s="50" t="s">
        <v>16</v>
      </c>
      <c r="E27" s="220"/>
      <c r="F27" s="50" t="s">
        <v>17</v>
      </c>
      <c r="G27" s="220"/>
      <c r="H27" s="231" t="s">
        <v>46</v>
      </c>
      <c r="I27" s="220"/>
      <c r="J27" s="232" t="s">
        <v>2</v>
      </c>
      <c r="K27" s="222">
        <v>6</v>
      </c>
      <c r="L27" s="232"/>
      <c r="M27" s="221"/>
      <c r="N27" s="50" t="s">
        <v>17</v>
      </c>
      <c r="O27" s="221"/>
      <c r="P27" s="232"/>
      <c r="Q27" s="221"/>
      <c r="R27" s="50" t="s">
        <v>17</v>
      </c>
      <c r="S27" s="221"/>
      <c r="T27" s="231" t="s">
        <v>46</v>
      </c>
      <c r="U27" s="220"/>
      <c r="V27" s="232" t="s">
        <v>2</v>
      </c>
      <c r="W27" s="224">
        <v>6</v>
      </c>
      <c r="X27" s="232"/>
      <c r="Y27" s="224"/>
    </row>
    <row r="28" spans="2:25" x14ac:dyDescent="0.4">
      <c r="B28" s="50"/>
      <c r="C28" s="222" t="s">
        <v>71</v>
      </c>
      <c r="D28" s="50" t="s">
        <v>16</v>
      </c>
      <c r="E28" s="220"/>
      <c r="F28" s="50" t="s">
        <v>17</v>
      </c>
      <c r="G28" s="220"/>
      <c r="H28" s="231" t="s">
        <v>46</v>
      </c>
      <c r="I28" s="220"/>
      <c r="J28" s="232" t="s">
        <v>2</v>
      </c>
      <c r="K28" s="222">
        <v>7</v>
      </c>
      <c r="L28" s="232"/>
      <c r="M28" s="221"/>
      <c r="N28" s="50" t="s">
        <v>17</v>
      </c>
      <c r="O28" s="221"/>
      <c r="P28" s="232"/>
      <c r="Q28" s="221"/>
      <c r="R28" s="50" t="s">
        <v>17</v>
      </c>
      <c r="S28" s="221"/>
      <c r="T28" s="231" t="s">
        <v>46</v>
      </c>
      <c r="U28" s="220"/>
      <c r="V28" s="232" t="s">
        <v>2</v>
      </c>
      <c r="W28" s="224">
        <v>7</v>
      </c>
      <c r="X28" s="232"/>
      <c r="Y28" s="224"/>
    </row>
    <row r="29" spans="2:25" x14ac:dyDescent="0.4">
      <c r="B29" s="50"/>
      <c r="C29" s="222" t="s">
        <v>72</v>
      </c>
      <c r="D29" s="50" t="s">
        <v>16</v>
      </c>
      <c r="E29" s="220"/>
      <c r="F29" s="50" t="s">
        <v>17</v>
      </c>
      <c r="G29" s="220"/>
      <c r="H29" s="231" t="s">
        <v>46</v>
      </c>
      <c r="I29" s="220"/>
      <c r="J29" s="232" t="s">
        <v>2</v>
      </c>
      <c r="K29" s="222">
        <v>8</v>
      </c>
      <c r="L29" s="232"/>
      <c r="M29" s="221"/>
      <c r="N29" s="50" t="s">
        <v>17</v>
      </c>
      <c r="O29" s="221"/>
      <c r="P29" s="232"/>
      <c r="Q29" s="221"/>
      <c r="R29" s="50" t="s">
        <v>17</v>
      </c>
      <c r="S29" s="221"/>
      <c r="T29" s="231" t="s">
        <v>46</v>
      </c>
      <c r="U29" s="220"/>
      <c r="V29" s="232" t="s">
        <v>2</v>
      </c>
      <c r="W29" s="224">
        <v>8</v>
      </c>
      <c r="X29" s="232"/>
      <c r="Y29" s="224"/>
    </row>
    <row r="30" spans="2:25" x14ac:dyDescent="0.4">
      <c r="B30" s="50"/>
      <c r="C30" s="222" t="s">
        <v>73</v>
      </c>
      <c r="D30" s="50" t="s">
        <v>16</v>
      </c>
      <c r="E30" s="220"/>
      <c r="F30" s="50" t="s">
        <v>17</v>
      </c>
      <c r="G30" s="220"/>
      <c r="H30" s="231" t="s">
        <v>46</v>
      </c>
      <c r="I30" s="220"/>
      <c r="J30" s="232" t="s">
        <v>2</v>
      </c>
      <c r="K30" s="222">
        <v>1</v>
      </c>
      <c r="L30" s="232"/>
      <c r="M30" s="221"/>
      <c r="N30" s="50" t="s">
        <v>17</v>
      </c>
      <c r="O30" s="221"/>
      <c r="P30" s="232"/>
      <c r="Q30" s="221"/>
      <c r="R30" s="50" t="s">
        <v>17</v>
      </c>
      <c r="S30" s="221"/>
      <c r="T30" s="231" t="s">
        <v>46</v>
      </c>
      <c r="U30" s="220"/>
      <c r="V30" s="232" t="s">
        <v>2</v>
      </c>
      <c r="W30" s="224"/>
      <c r="X30" s="232"/>
      <c r="Y30" s="224">
        <v>1</v>
      </c>
    </row>
    <row r="31" spans="2:25" x14ac:dyDescent="0.4">
      <c r="B31" s="50"/>
      <c r="C31" s="222" t="s">
        <v>74</v>
      </c>
      <c r="D31" s="50" t="s">
        <v>16</v>
      </c>
      <c r="E31" s="220"/>
      <c r="F31" s="50" t="s">
        <v>17</v>
      </c>
      <c r="G31" s="220"/>
      <c r="H31" s="231" t="s">
        <v>46</v>
      </c>
      <c r="I31" s="220"/>
      <c r="J31" s="232" t="s">
        <v>2</v>
      </c>
      <c r="K31" s="222">
        <v>2</v>
      </c>
      <c r="L31" s="232"/>
      <c r="M31" s="221"/>
      <c r="N31" s="50" t="s">
        <v>17</v>
      </c>
      <c r="O31" s="221"/>
      <c r="P31" s="232"/>
      <c r="Q31" s="221"/>
      <c r="R31" s="50" t="s">
        <v>17</v>
      </c>
      <c r="S31" s="221"/>
      <c r="T31" s="231" t="s">
        <v>46</v>
      </c>
      <c r="U31" s="220"/>
      <c r="V31" s="232" t="s">
        <v>2</v>
      </c>
      <c r="W31" s="224"/>
      <c r="X31" s="232"/>
      <c r="Y31" s="224">
        <v>2</v>
      </c>
    </row>
    <row r="32" spans="2:25" x14ac:dyDescent="0.4">
      <c r="B32" s="50"/>
      <c r="C32" s="222" t="s">
        <v>75</v>
      </c>
      <c r="D32" s="50" t="s">
        <v>16</v>
      </c>
      <c r="E32" s="220"/>
      <c r="F32" s="50" t="s">
        <v>17</v>
      </c>
      <c r="G32" s="220"/>
      <c r="H32" s="231" t="s">
        <v>46</v>
      </c>
      <c r="I32" s="220"/>
      <c r="J32" s="232" t="s">
        <v>2</v>
      </c>
      <c r="K32" s="222">
        <v>3</v>
      </c>
      <c r="L32" s="232"/>
      <c r="M32" s="221"/>
      <c r="N32" s="50" t="s">
        <v>17</v>
      </c>
      <c r="O32" s="221"/>
      <c r="P32" s="232"/>
      <c r="Q32" s="221"/>
      <c r="R32" s="50" t="s">
        <v>17</v>
      </c>
      <c r="S32" s="221"/>
      <c r="T32" s="231" t="s">
        <v>46</v>
      </c>
      <c r="U32" s="220"/>
      <c r="V32" s="232" t="s">
        <v>2</v>
      </c>
      <c r="W32" s="224"/>
      <c r="X32" s="232"/>
      <c r="Y32" s="224">
        <v>3</v>
      </c>
    </row>
    <row r="33" spans="2:27" x14ac:dyDescent="0.4">
      <c r="B33" s="50"/>
      <c r="C33" s="222" t="s">
        <v>76</v>
      </c>
      <c r="D33" s="50" t="s">
        <v>16</v>
      </c>
      <c r="E33" s="220"/>
      <c r="F33" s="50" t="s">
        <v>17</v>
      </c>
      <c r="G33" s="220"/>
      <c r="H33" s="231" t="s">
        <v>46</v>
      </c>
      <c r="I33" s="220"/>
      <c r="J33" s="232" t="s">
        <v>2</v>
      </c>
      <c r="K33" s="222">
        <v>4</v>
      </c>
      <c r="L33" s="232"/>
      <c r="M33" s="221"/>
      <c r="N33" s="50" t="s">
        <v>17</v>
      </c>
      <c r="O33" s="221"/>
      <c r="P33" s="232"/>
      <c r="Q33" s="221"/>
      <c r="R33" s="50" t="s">
        <v>17</v>
      </c>
      <c r="S33" s="221"/>
      <c r="T33" s="231" t="s">
        <v>46</v>
      </c>
      <c r="U33" s="220"/>
      <c r="V33" s="232" t="s">
        <v>2</v>
      </c>
      <c r="W33" s="224"/>
      <c r="X33" s="232"/>
      <c r="Y33" s="224">
        <v>4</v>
      </c>
    </row>
    <row r="34" spans="2:27" x14ac:dyDescent="0.4">
      <c r="B34" s="50"/>
      <c r="C34" s="222" t="s">
        <v>78</v>
      </c>
      <c r="D34" s="50" t="s">
        <v>16</v>
      </c>
      <c r="E34" s="220"/>
      <c r="F34" s="50" t="s">
        <v>17</v>
      </c>
      <c r="G34" s="220"/>
      <c r="H34" s="231" t="s">
        <v>46</v>
      </c>
      <c r="I34" s="220"/>
      <c r="J34" s="232" t="s">
        <v>2</v>
      </c>
      <c r="K34" s="222">
        <v>5</v>
      </c>
      <c r="L34" s="232"/>
      <c r="M34" s="221"/>
      <c r="N34" s="50" t="s">
        <v>17</v>
      </c>
      <c r="O34" s="221"/>
      <c r="P34" s="232"/>
      <c r="Q34" s="221"/>
      <c r="R34" s="50" t="s">
        <v>17</v>
      </c>
      <c r="S34" s="221"/>
      <c r="T34" s="231" t="s">
        <v>46</v>
      </c>
      <c r="U34" s="220"/>
      <c r="V34" s="232" t="s">
        <v>2</v>
      </c>
      <c r="W34" s="224"/>
      <c r="X34" s="232"/>
      <c r="Y34" s="224">
        <v>5</v>
      </c>
    </row>
    <row r="35" spans="2:27" x14ac:dyDescent="0.4">
      <c r="B35" s="50"/>
      <c r="C35" s="222" t="s">
        <v>79</v>
      </c>
      <c r="D35" s="50" t="s">
        <v>16</v>
      </c>
      <c r="E35" s="220"/>
      <c r="F35" s="50" t="s">
        <v>17</v>
      </c>
      <c r="G35" s="220"/>
      <c r="H35" s="231" t="s">
        <v>46</v>
      </c>
      <c r="I35" s="220"/>
      <c r="J35" s="232" t="s">
        <v>2</v>
      </c>
      <c r="K35" s="222">
        <v>6</v>
      </c>
      <c r="L35" s="232"/>
      <c r="M35" s="221"/>
      <c r="N35" s="50" t="s">
        <v>17</v>
      </c>
      <c r="O35" s="221"/>
      <c r="P35" s="232"/>
      <c r="Q35" s="221"/>
      <c r="R35" s="50" t="s">
        <v>17</v>
      </c>
      <c r="S35" s="221"/>
      <c r="T35" s="231" t="s">
        <v>46</v>
      </c>
      <c r="U35" s="220"/>
      <c r="V35" s="232" t="s">
        <v>2</v>
      </c>
      <c r="W35" s="224"/>
      <c r="X35" s="232"/>
      <c r="Y35" s="224">
        <v>6</v>
      </c>
    </row>
    <row r="36" spans="2:27" x14ac:dyDescent="0.4">
      <c r="B36" s="50"/>
      <c r="C36" s="222" t="s">
        <v>80</v>
      </c>
      <c r="D36" s="50" t="s">
        <v>16</v>
      </c>
      <c r="E36" s="220"/>
      <c r="F36" s="50" t="s">
        <v>17</v>
      </c>
      <c r="G36" s="220"/>
      <c r="H36" s="231" t="s">
        <v>46</v>
      </c>
      <c r="I36" s="220"/>
      <c r="J36" s="232" t="s">
        <v>2</v>
      </c>
      <c r="K36" s="222">
        <v>7</v>
      </c>
      <c r="L36" s="232"/>
      <c r="M36" s="221"/>
      <c r="N36" s="50" t="s">
        <v>17</v>
      </c>
      <c r="O36" s="221"/>
      <c r="P36" s="232"/>
      <c r="Q36" s="221"/>
      <c r="R36" s="50" t="s">
        <v>17</v>
      </c>
      <c r="S36" s="221"/>
      <c r="T36" s="231" t="s">
        <v>46</v>
      </c>
      <c r="U36" s="220"/>
      <c r="V36" s="232" t="s">
        <v>2</v>
      </c>
      <c r="W36" s="224"/>
      <c r="X36" s="232"/>
      <c r="Y36" s="224">
        <v>7</v>
      </c>
    </row>
    <row r="37" spans="2:27" x14ac:dyDescent="0.4">
      <c r="B37" s="50"/>
      <c r="C37" s="222" t="s">
        <v>81</v>
      </c>
      <c r="D37" s="50" t="s">
        <v>16</v>
      </c>
      <c r="E37" s="220"/>
      <c r="F37" s="50" t="s">
        <v>17</v>
      </c>
      <c r="G37" s="220"/>
      <c r="H37" s="231" t="s">
        <v>46</v>
      </c>
      <c r="I37" s="220"/>
      <c r="J37" s="232" t="s">
        <v>2</v>
      </c>
      <c r="K37" s="222">
        <v>8</v>
      </c>
      <c r="L37" s="232"/>
      <c r="M37" s="221"/>
      <c r="N37" s="50" t="s">
        <v>17</v>
      </c>
      <c r="O37" s="221"/>
      <c r="P37" s="232"/>
      <c r="Q37" s="221"/>
      <c r="R37" s="50" t="s">
        <v>17</v>
      </c>
      <c r="S37" s="221"/>
      <c r="T37" s="231" t="s">
        <v>46</v>
      </c>
      <c r="U37" s="220"/>
      <c r="V37" s="232" t="s">
        <v>2</v>
      </c>
      <c r="W37" s="224"/>
      <c r="X37" s="232"/>
      <c r="Y37" s="224">
        <v>8</v>
      </c>
    </row>
    <row r="38" spans="2:27" x14ac:dyDescent="0.4">
      <c r="B38" s="50"/>
      <c r="C38" s="222" t="s">
        <v>82</v>
      </c>
      <c r="D38" s="50" t="s">
        <v>16</v>
      </c>
      <c r="E38" s="223"/>
      <c r="F38" s="50" t="s">
        <v>17</v>
      </c>
      <c r="G38" s="223"/>
      <c r="H38" s="231" t="s">
        <v>46</v>
      </c>
      <c r="I38" s="223">
        <v>0</v>
      </c>
      <c r="J38" s="232" t="s">
        <v>2</v>
      </c>
      <c r="K38" s="218" t="str">
        <f t="shared" ref="K38:K45" si="6">IF(OR(E38="",G38=""),"",(G38+IF(E38&gt;G38,1,0)-E38-I38)*24)</f>
        <v/>
      </c>
      <c r="M38" s="217">
        <f>'（従来型）介護老人福祉施設'!$Q$11</f>
        <v>0.375</v>
      </c>
      <c r="N38" s="113" t="s">
        <v>17</v>
      </c>
      <c r="O38" s="217">
        <f>'（従来型）介護老人福祉施設'!$U$11</f>
        <v>0.70833333333333337</v>
      </c>
      <c r="Q38" s="219" t="str">
        <f t="shared" ref="Q38:Q47" si="7">IF(E38="","",IF(E38&lt;M38,M38,IF(E38&gt;=O38,"",E38)))</f>
        <v/>
      </c>
      <c r="R38" s="113" t="s">
        <v>17</v>
      </c>
      <c r="S38" s="219" t="str">
        <f t="shared" ref="S38:S47" si="8">IF(G38="","",IF(G38&gt;E38,IF(G38&lt;O38,G38,O38),O38))</f>
        <v/>
      </c>
      <c r="T38" s="118" t="s">
        <v>46</v>
      </c>
      <c r="U38" s="223">
        <f>I38</f>
        <v>0</v>
      </c>
      <c r="V38" s="114" t="s">
        <v>2</v>
      </c>
      <c r="W38" s="218" t="str">
        <f t="shared" ref="W38:W45" si="9">IF(Q38="","",IF((S38+IF(Q38&gt;S38,1,0)-Q38-U38)*24=0,"",(S38+IF(Q38&gt;S38,1,0)-Q38-U38)*24))</f>
        <v/>
      </c>
      <c r="Y38" s="218" t="str">
        <f t="shared" ref="Y38:Y47" si="10">IF(W38="",K38,IF(OR(K38-W38=0,K38-W38&lt;0),"-",K38-W38))</f>
        <v/>
      </c>
    </row>
    <row r="39" spans="2:27" x14ac:dyDescent="0.4">
      <c r="B39" s="50"/>
      <c r="C39" s="222" t="s">
        <v>83</v>
      </c>
      <c r="D39" s="50" t="s">
        <v>16</v>
      </c>
      <c r="E39" s="223"/>
      <c r="F39" s="50" t="s">
        <v>17</v>
      </c>
      <c r="G39" s="223"/>
      <c r="H39" s="231" t="s">
        <v>46</v>
      </c>
      <c r="I39" s="223">
        <v>0</v>
      </c>
      <c r="J39" s="232" t="s">
        <v>2</v>
      </c>
      <c r="K39" s="218" t="str">
        <f t="shared" si="6"/>
        <v/>
      </c>
      <c r="M39" s="217">
        <f>'（従来型）介護老人福祉施設'!$Q$11</f>
        <v>0.375</v>
      </c>
      <c r="N39" s="113" t="s">
        <v>17</v>
      </c>
      <c r="O39" s="217">
        <f>'（従来型）介護老人福祉施設'!$U$11</f>
        <v>0.70833333333333337</v>
      </c>
      <c r="Q39" s="219" t="str">
        <f t="shared" si="7"/>
        <v/>
      </c>
      <c r="R39" s="113" t="s">
        <v>17</v>
      </c>
      <c r="S39" s="219" t="str">
        <f t="shared" si="8"/>
        <v/>
      </c>
      <c r="T39" s="118" t="s">
        <v>46</v>
      </c>
      <c r="U39" s="223">
        <f t="shared" ref="U39:U47" si="11">I39</f>
        <v>0</v>
      </c>
      <c r="V39" s="114" t="s">
        <v>2</v>
      </c>
      <c r="W39" s="218" t="str">
        <f t="shared" si="9"/>
        <v/>
      </c>
      <c r="Y39" s="218" t="str">
        <f t="shared" si="10"/>
        <v/>
      </c>
    </row>
    <row r="40" spans="2:27" x14ac:dyDescent="0.4">
      <c r="B40" s="50"/>
      <c r="C40" s="222" t="s">
        <v>110</v>
      </c>
      <c r="D40" s="50" t="s">
        <v>16</v>
      </c>
      <c r="E40" s="223"/>
      <c r="F40" s="50" t="s">
        <v>17</v>
      </c>
      <c r="G40" s="223"/>
      <c r="H40" s="231" t="s">
        <v>46</v>
      </c>
      <c r="I40" s="223">
        <v>0</v>
      </c>
      <c r="J40" s="232" t="s">
        <v>2</v>
      </c>
      <c r="K40" s="218" t="str">
        <f t="shared" si="6"/>
        <v/>
      </c>
      <c r="M40" s="217">
        <f>'（従来型）介護老人福祉施設'!$Q$11</f>
        <v>0.375</v>
      </c>
      <c r="N40" s="113" t="s">
        <v>17</v>
      </c>
      <c r="O40" s="217">
        <f>'（従来型）介護老人福祉施設'!$U$11</f>
        <v>0.70833333333333337</v>
      </c>
      <c r="Q40" s="219" t="str">
        <f t="shared" si="7"/>
        <v/>
      </c>
      <c r="R40" s="113" t="s">
        <v>17</v>
      </c>
      <c r="S40" s="219" t="str">
        <f t="shared" si="8"/>
        <v/>
      </c>
      <c r="T40" s="118" t="s">
        <v>46</v>
      </c>
      <c r="U40" s="223">
        <f t="shared" si="11"/>
        <v>0</v>
      </c>
      <c r="V40" s="114" t="s">
        <v>2</v>
      </c>
      <c r="W40" s="218" t="str">
        <f t="shared" si="9"/>
        <v/>
      </c>
      <c r="Y40" s="218" t="str">
        <f t="shared" si="10"/>
        <v/>
      </c>
    </row>
    <row r="41" spans="2:27" x14ac:dyDescent="0.4">
      <c r="B41" s="50"/>
      <c r="C41" s="222" t="s">
        <v>276</v>
      </c>
      <c r="D41" s="50" t="s">
        <v>16</v>
      </c>
      <c r="E41" s="223"/>
      <c r="F41" s="50" t="s">
        <v>17</v>
      </c>
      <c r="G41" s="223"/>
      <c r="H41" s="231" t="s">
        <v>46</v>
      </c>
      <c r="I41" s="223">
        <v>0</v>
      </c>
      <c r="J41" s="232" t="s">
        <v>2</v>
      </c>
      <c r="K41" s="218" t="str">
        <f t="shared" si="6"/>
        <v/>
      </c>
      <c r="M41" s="217">
        <f>'（従来型）介護老人福祉施設'!$Q$11</f>
        <v>0.375</v>
      </c>
      <c r="N41" s="113" t="s">
        <v>17</v>
      </c>
      <c r="O41" s="217">
        <f>'（従来型）介護老人福祉施設'!$U$11</f>
        <v>0.70833333333333337</v>
      </c>
      <c r="Q41" s="219" t="str">
        <f t="shared" si="7"/>
        <v/>
      </c>
      <c r="R41" s="113" t="s">
        <v>17</v>
      </c>
      <c r="S41" s="219" t="str">
        <f t="shared" si="8"/>
        <v/>
      </c>
      <c r="T41" s="118" t="s">
        <v>46</v>
      </c>
      <c r="U41" s="223">
        <f t="shared" si="11"/>
        <v>0</v>
      </c>
      <c r="V41" s="114" t="s">
        <v>2</v>
      </c>
      <c r="W41" s="218" t="str">
        <f t="shared" si="9"/>
        <v/>
      </c>
      <c r="Y41" s="218" t="str">
        <f t="shared" si="10"/>
        <v/>
      </c>
      <c r="AA41" s="49" t="s">
        <v>279</v>
      </c>
    </row>
    <row r="42" spans="2:27" x14ac:dyDescent="0.4">
      <c r="B42" s="50"/>
      <c r="C42" s="222" t="s">
        <v>277</v>
      </c>
      <c r="D42" s="50" t="s">
        <v>16</v>
      </c>
      <c r="E42" s="223"/>
      <c r="F42" s="50" t="s">
        <v>17</v>
      </c>
      <c r="G42" s="223"/>
      <c r="H42" s="231" t="s">
        <v>46</v>
      </c>
      <c r="I42" s="223">
        <v>0</v>
      </c>
      <c r="J42" s="232" t="s">
        <v>2</v>
      </c>
      <c r="K42" s="218" t="str">
        <f t="shared" si="6"/>
        <v/>
      </c>
      <c r="M42" s="217">
        <f>'（従来型）介護老人福祉施設'!$Q$11</f>
        <v>0.375</v>
      </c>
      <c r="N42" s="113" t="s">
        <v>17</v>
      </c>
      <c r="O42" s="217">
        <f>'（従来型）介護老人福祉施設'!$U$11</f>
        <v>0.70833333333333337</v>
      </c>
      <c r="Q42" s="219" t="str">
        <f t="shared" si="7"/>
        <v/>
      </c>
      <c r="R42" s="113" t="s">
        <v>17</v>
      </c>
      <c r="S42" s="219" t="str">
        <f t="shared" si="8"/>
        <v/>
      </c>
      <c r="T42" s="118" t="s">
        <v>46</v>
      </c>
      <c r="U42" s="223">
        <f t="shared" si="11"/>
        <v>0</v>
      </c>
      <c r="V42" s="114" t="s">
        <v>2</v>
      </c>
      <c r="W42" s="218" t="str">
        <f t="shared" si="9"/>
        <v/>
      </c>
      <c r="Y42" s="218" t="str">
        <f t="shared" si="10"/>
        <v/>
      </c>
      <c r="AA42" s="49" t="s">
        <v>279</v>
      </c>
    </row>
    <row r="43" spans="2:27" x14ac:dyDescent="0.4">
      <c r="B43" s="50"/>
      <c r="C43" s="222" t="s">
        <v>77</v>
      </c>
      <c r="D43" s="50" t="s">
        <v>16</v>
      </c>
      <c r="E43" s="223"/>
      <c r="F43" s="50" t="s">
        <v>17</v>
      </c>
      <c r="G43" s="223"/>
      <c r="H43" s="231" t="s">
        <v>46</v>
      </c>
      <c r="I43" s="223">
        <v>0</v>
      </c>
      <c r="J43" s="232" t="s">
        <v>2</v>
      </c>
      <c r="K43" s="218" t="str">
        <f t="shared" si="6"/>
        <v/>
      </c>
      <c r="M43" s="217">
        <f>'（従来型）介護老人福祉施設'!$Q$11</f>
        <v>0.375</v>
      </c>
      <c r="N43" s="113" t="s">
        <v>17</v>
      </c>
      <c r="O43" s="217">
        <f>'（従来型）介護老人福祉施設'!$U$11</f>
        <v>0.70833333333333337</v>
      </c>
      <c r="Q43" s="219" t="str">
        <f t="shared" si="7"/>
        <v/>
      </c>
      <c r="R43" s="113" t="s">
        <v>17</v>
      </c>
      <c r="S43" s="219" t="str">
        <f t="shared" si="8"/>
        <v/>
      </c>
      <c r="T43" s="118" t="s">
        <v>46</v>
      </c>
      <c r="U43" s="223">
        <f t="shared" si="11"/>
        <v>0</v>
      </c>
      <c r="V43" s="114" t="s">
        <v>2</v>
      </c>
      <c r="W43" s="218" t="str">
        <f t="shared" si="9"/>
        <v/>
      </c>
      <c r="Y43" s="218" t="str">
        <f t="shared" si="10"/>
        <v/>
      </c>
    </row>
    <row r="44" spans="2:27" x14ac:dyDescent="0.4">
      <c r="B44" s="50" t="s">
        <v>134</v>
      </c>
      <c r="C44" s="225"/>
      <c r="D44" s="50" t="s">
        <v>16</v>
      </c>
      <c r="E44" s="223">
        <v>0.29166666666666669</v>
      </c>
      <c r="F44" s="50" t="s">
        <v>17</v>
      </c>
      <c r="G44" s="223">
        <v>0.39583333333333331</v>
      </c>
      <c r="H44" s="231" t="s">
        <v>46</v>
      </c>
      <c r="I44" s="223">
        <v>0</v>
      </c>
      <c r="J44" s="232" t="s">
        <v>2</v>
      </c>
      <c r="K44" s="218">
        <f t="shared" si="6"/>
        <v>2.4999999999999991</v>
      </c>
      <c r="M44" s="217">
        <f>'（従来型）介護老人福祉施設'!$Q$11</f>
        <v>0.375</v>
      </c>
      <c r="N44" s="113" t="s">
        <v>17</v>
      </c>
      <c r="O44" s="217">
        <f>'（従来型）介護老人福祉施設'!$U$11</f>
        <v>0.70833333333333337</v>
      </c>
      <c r="Q44" s="219">
        <f t="shared" si="7"/>
        <v>0.375</v>
      </c>
      <c r="R44" s="113" t="s">
        <v>17</v>
      </c>
      <c r="S44" s="219">
        <f t="shared" si="8"/>
        <v>0.39583333333333331</v>
      </c>
      <c r="T44" s="118" t="s">
        <v>46</v>
      </c>
      <c r="U44" s="223">
        <f t="shared" si="11"/>
        <v>0</v>
      </c>
      <c r="V44" s="114" t="s">
        <v>2</v>
      </c>
      <c r="W44" s="218">
        <f t="shared" si="9"/>
        <v>0.49999999999999956</v>
      </c>
      <c r="Y44" s="218">
        <f t="shared" si="10"/>
        <v>1.9999999999999996</v>
      </c>
    </row>
    <row r="45" spans="2:27" x14ac:dyDescent="0.4">
      <c r="B45" s="50" t="s">
        <v>87</v>
      </c>
      <c r="C45" s="226"/>
      <c r="D45" s="50" t="s">
        <v>16</v>
      </c>
      <c r="E45" s="223">
        <v>0.6875</v>
      </c>
      <c r="F45" s="50" t="s">
        <v>17</v>
      </c>
      <c r="G45" s="223">
        <v>0.83333333333333337</v>
      </c>
      <c r="H45" s="231" t="s">
        <v>46</v>
      </c>
      <c r="I45" s="223">
        <v>0</v>
      </c>
      <c r="J45" s="232" t="s">
        <v>2</v>
      </c>
      <c r="K45" s="218">
        <f t="shared" si="6"/>
        <v>3.5000000000000009</v>
      </c>
      <c r="M45" s="217">
        <f>'（従来型）介護老人福祉施設'!$Q$11</f>
        <v>0.375</v>
      </c>
      <c r="N45" s="113" t="s">
        <v>17</v>
      </c>
      <c r="O45" s="217">
        <f>'（従来型）介護老人福祉施設'!$U$11</f>
        <v>0.70833333333333337</v>
      </c>
      <c r="Q45" s="219">
        <f t="shared" si="7"/>
        <v>0.6875</v>
      </c>
      <c r="R45" s="113" t="s">
        <v>17</v>
      </c>
      <c r="S45" s="219">
        <f t="shared" si="8"/>
        <v>0.70833333333333337</v>
      </c>
      <c r="T45" s="118" t="s">
        <v>46</v>
      </c>
      <c r="U45" s="223">
        <f t="shared" si="11"/>
        <v>0</v>
      </c>
      <c r="V45" s="114" t="s">
        <v>2</v>
      </c>
      <c r="W45" s="218">
        <f t="shared" si="9"/>
        <v>0.50000000000000089</v>
      </c>
      <c r="Y45" s="218">
        <f t="shared" si="10"/>
        <v>3</v>
      </c>
    </row>
    <row r="46" spans="2:27" x14ac:dyDescent="0.4">
      <c r="B46" s="50" t="s">
        <v>88</v>
      </c>
      <c r="C46" s="227" t="s">
        <v>85</v>
      </c>
      <c r="D46" s="50" t="s">
        <v>16</v>
      </c>
      <c r="E46" s="223" t="s">
        <v>45</v>
      </c>
      <c r="F46" s="50" t="s">
        <v>17</v>
      </c>
      <c r="G46" s="223" t="s">
        <v>45</v>
      </c>
      <c r="H46" s="231" t="s">
        <v>46</v>
      </c>
      <c r="I46" s="223" t="s">
        <v>45</v>
      </c>
      <c r="J46" s="232" t="s">
        <v>2</v>
      </c>
      <c r="K46" s="218">
        <f>K44+K45</f>
        <v>6</v>
      </c>
      <c r="M46" s="217">
        <f>'（従来型）介護老人福祉施設'!$Q$11</f>
        <v>0.375</v>
      </c>
      <c r="N46" s="113" t="s">
        <v>17</v>
      </c>
      <c r="O46" s="217">
        <f>'（従来型）介護老人福祉施設'!$U$11</f>
        <v>0.70833333333333337</v>
      </c>
      <c r="Q46" s="219" t="str">
        <f t="shared" si="7"/>
        <v/>
      </c>
      <c r="R46" s="113" t="s">
        <v>17</v>
      </c>
      <c r="S46" s="219">
        <f t="shared" si="8"/>
        <v>0.70833333333333337</v>
      </c>
      <c r="T46" s="118" t="s">
        <v>46</v>
      </c>
      <c r="U46" s="223" t="str">
        <f t="shared" si="11"/>
        <v>-</v>
      </c>
      <c r="V46" s="114" t="s">
        <v>2</v>
      </c>
      <c r="W46" s="218">
        <f>W44+W45</f>
        <v>1.0000000000000004</v>
      </c>
      <c r="Y46" s="218">
        <f>IF(W46="",K46,IF(OR(K46-W46=0,K46-W46&lt;0),"-",K46-W46))</f>
        <v>5</v>
      </c>
    </row>
    <row r="47" spans="2:27" x14ac:dyDescent="0.4">
      <c r="B47" s="233" t="s">
        <v>278</v>
      </c>
      <c r="C47" s="222" t="s">
        <v>114</v>
      </c>
      <c r="D47" s="50" t="s">
        <v>16</v>
      </c>
      <c r="E47" s="223">
        <v>0.83333333333333337</v>
      </c>
      <c r="F47" s="50" t="s">
        <v>17</v>
      </c>
      <c r="G47" s="223">
        <v>0.29166666666666669</v>
      </c>
      <c r="H47" s="231" t="s">
        <v>46</v>
      </c>
      <c r="I47" s="223"/>
      <c r="J47" s="232" t="s">
        <v>2</v>
      </c>
      <c r="K47" s="218">
        <f t="shared" ref="K47" si="12">IF(OR(E47="",G47=""),"",(G47+IF(E47&gt;G47,1,0)-E47-I47)*24)</f>
        <v>11</v>
      </c>
      <c r="M47" s="217">
        <f>'（従来型）介護老人福祉施設'!$Q$11</f>
        <v>0.375</v>
      </c>
      <c r="N47" s="113" t="s">
        <v>17</v>
      </c>
      <c r="O47" s="217">
        <f>'（従来型）介護老人福祉施設'!$U$11</f>
        <v>0.70833333333333337</v>
      </c>
      <c r="Q47" s="219" t="str">
        <f t="shared" si="7"/>
        <v/>
      </c>
      <c r="R47" s="113" t="s">
        <v>17</v>
      </c>
      <c r="S47" s="219">
        <f t="shared" si="8"/>
        <v>0.70833333333333337</v>
      </c>
      <c r="T47" s="118" t="s">
        <v>46</v>
      </c>
      <c r="U47" s="223">
        <f t="shared" si="11"/>
        <v>0</v>
      </c>
      <c r="V47" s="114" t="s">
        <v>2</v>
      </c>
      <c r="W47" s="218" t="str">
        <f t="shared" ref="W47" si="13">IF(Q47="","",IF((S47+IF(Q47&gt;S47,1,0)-Q47-U47)*24=0,"",(S47+IF(Q47&gt;S47,1,0)-Q47-U47)*24))</f>
        <v/>
      </c>
      <c r="Y47" s="218">
        <f t="shared" si="10"/>
        <v>11</v>
      </c>
    </row>
  </sheetData>
  <sheetProtection sheet="1" insertRows="0" deleteRows="0"/>
  <mergeCells count="3">
    <mergeCell ref="E3:K3"/>
    <mergeCell ref="M3:O3"/>
    <mergeCell ref="Q3:W3"/>
  </mergeCells>
  <phoneticPr fontId="2"/>
  <pageMargins left="0.70866141732283472" right="0.70866141732283472" top="0.74803149606299213" bottom="0.74803149606299213" header="0.31496062992125984" footer="0.31496062992125984"/>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シフト記号追加">
                <anchor moveWithCells="1" sizeWithCells="1">
                  <from>
                    <xdr:col>25</xdr:col>
                    <xdr:colOff>247650</xdr:colOff>
                    <xdr:row>4</xdr:row>
                    <xdr:rowOff>9525</xdr:rowOff>
                  </from>
                  <to>
                    <xdr:col>29</xdr:col>
                    <xdr:colOff>161925</xdr:colOff>
                    <xdr:row>7</xdr:row>
                    <xdr:rowOff>114300</xdr:rowOff>
                  </to>
                </anchor>
              </controlPr>
            </control>
          </mc:Choice>
        </mc:AlternateContent>
        <mc:AlternateContent xmlns:mc="http://schemas.openxmlformats.org/markup-compatibility/2006">
          <mc:Choice Requires="x14">
            <control shapeId="20482" r:id="rId5" name="Button 2">
              <controlPr defaultSize="0" print="0" autoFill="0" autoPict="0" macro="[0]!シフト記号削除">
                <anchor moveWithCells="1" sizeWithCells="1">
                  <from>
                    <xdr:col>25</xdr:col>
                    <xdr:colOff>247650</xdr:colOff>
                    <xdr:row>8</xdr:row>
                    <xdr:rowOff>0</xdr:rowOff>
                  </from>
                  <to>
                    <xdr:col>29</xdr:col>
                    <xdr:colOff>171450</xdr:colOff>
                    <xdr:row>11</xdr:row>
                    <xdr:rowOff>104775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79998168889431442"/>
    <pageSetUpPr fitToPage="1"/>
  </sheetPr>
  <dimension ref="B1:BB120"/>
  <sheetViews>
    <sheetView workbookViewId="0">
      <selection activeCell="D90" sqref="D90"/>
    </sheetView>
  </sheetViews>
  <sheetFormatPr defaultRowHeight="18.75" x14ac:dyDescent="0.4"/>
  <cols>
    <col min="1" max="1" width="1.375" style="49" customWidth="1"/>
    <col min="2" max="3" width="9" style="49"/>
    <col min="4" max="4" width="40.625" style="49" customWidth="1"/>
    <col min="5" max="16384" width="9" style="49"/>
  </cols>
  <sheetData>
    <row r="1" spans="2:11" x14ac:dyDescent="0.4">
      <c r="B1" s="49" t="s">
        <v>115</v>
      </c>
      <c r="D1" s="119"/>
      <c r="E1" s="119"/>
      <c r="F1" s="119"/>
    </row>
    <row r="2" spans="2:11" s="121" customFormat="1" ht="20.25" customHeight="1" x14ac:dyDescent="0.4">
      <c r="B2" s="120" t="s">
        <v>315</v>
      </c>
      <c r="C2" s="120"/>
      <c r="D2" s="119"/>
      <c r="E2" s="119"/>
      <c r="F2" s="119"/>
    </row>
    <row r="3" spans="2:11" s="121" customFormat="1" ht="20.25" customHeight="1" x14ac:dyDescent="0.4">
      <c r="B3" s="120"/>
      <c r="C3" s="120"/>
      <c r="D3" s="119"/>
      <c r="E3" s="119"/>
      <c r="F3" s="119"/>
    </row>
    <row r="4" spans="2:11" s="126" customFormat="1" ht="20.25" customHeight="1" x14ac:dyDescent="0.4">
      <c r="B4" s="228"/>
      <c r="C4" s="119" t="s">
        <v>318</v>
      </c>
      <c r="D4" s="119"/>
      <c r="F4" s="426" t="s">
        <v>319</v>
      </c>
      <c r="G4" s="426"/>
      <c r="H4" s="426"/>
      <c r="I4" s="426"/>
      <c r="J4" s="426"/>
      <c r="K4" s="426"/>
    </row>
    <row r="5" spans="2:11" s="126" customFormat="1" ht="20.25" customHeight="1" x14ac:dyDescent="0.4">
      <c r="B5" s="229"/>
      <c r="C5" s="119" t="s">
        <v>320</v>
      </c>
      <c r="D5" s="119"/>
      <c r="F5" s="426"/>
      <c r="G5" s="426"/>
      <c r="H5" s="426"/>
      <c r="I5" s="426"/>
      <c r="J5" s="426"/>
      <c r="K5" s="426"/>
    </row>
    <row r="6" spans="2:11" s="121" customFormat="1" ht="20.25" customHeight="1" x14ac:dyDescent="0.4">
      <c r="B6" s="123" t="s">
        <v>271</v>
      </c>
      <c r="C6" s="119"/>
      <c r="D6" s="119"/>
      <c r="E6" s="122"/>
      <c r="F6" s="124"/>
    </row>
    <row r="7" spans="2:11" s="121" customFormat="1" ht="20.25" customHeight="1" x14ac:dyDescent="0.4">
      <c r="B7" s="120"/>
      <c r="C7" s="120"/>
      <c r="D7" s="119"/>
      <c r="E7" s="122"/>
      <c r="F7" s="124"/>
    </row>
    <row r="8" spans="2:11" s="121" customFormat="1" ht="20.25" customHeight="1" x14ac:dyDescent="0.4">
      <c r="B8" s="119" t="s">
        <v>116</v>
      </c>
      <c r="C8" s="120"/>
      <c r="D8" s="119"/>
      <c r="E8" s="122"/>
      <c r="F8" s="124"/>
    </row>
    <row r="9" spans="2:11" s="121" customFormat="1" ht="20.25" customHeight="1" x14ac:dyDescent="0.4">
      <c r="B9" s="120"/>
      <c r="C9" s="120"/>
      <c r="D9" s="119"/>
      <c r="E9" s="119"/>
      <c r="F9" s="119"/>
    </row>
    <row r="10" spans="2:11" s="121" customFormat="1" ht="20.25" customHeight="1" x14ac:dyDescent="0.4">
      <c r="B10" s="119" t="s">
        <v>117</v>
      </c>
      <c r="C10" s="120"/>
      <c r="D10" s="119"/>
      <c r="E10" s="119"/>
      <c r="F10" s="119"/>
    </row>
    <row r="11" spans="2:11" s="121" customFormat="1" ht="20.25" customHeight="1" x14ac:dyDescent="0.4">
      <c r="B11" s="119" t="s">
        <v>118</v>
      </c>
      <c r="C11" s="120"/>
      <c r="D11" s="119"/>
      <c r="E11" s="119"/>
      <c r="F11" s="119"/>
    </row>
    <row r="12" spans="2:11" s="121" customFormat="1" ht="20.25" customHeight="1" x14ac:dyDescent="0.4">
      <c r="B12" s="119" t="s">
        <v>119</v>
      </c>
      <c r="C12" s="120"/>
      <c r="D12" s="119"/>
    </row>
    <row r="13" spans="2:11" s="121" customFormat="1" ht="20.25" customHeight="1" x14ac:dyDescent="0.4">
      <c r="B13" s="119"/>
      <c r="C13" s="120"/>
      <c r="D13" s="119"/>
    </row>
    <row r="14" spans="2:11" s="121" customFormat="1" ht="20.25" customHeight="1" x14ac:dyDescent="0.4">
      <c r="B14" s="119" t="s">
        <v>229</v>
      </c>
      <c r="C14" s="120"/>
      <c r="D14" s="119"/>
    </row>
    <row r="15" spans="2:11" s="121" customFormat="1" ht="20.25" customHeight="1" x14ac:dyDescent="0.4">
      <c r="B15" s="119"/>
      <c r="C15" s="120"/>
      <c r="D15" s="119"/>
    </row>
    <row r="16" spans="2:11" s="121" customFormat="1" ht="20.25" customHeight="1" x14ac:dyDescent="0.4">
      <c r="B16" s="119" t="s">
        <v>263</v>
      </c>
      <c r="C16" s="120"/>
      <c r="D16" s="119"/>
    </row>
    <row r="17" spans="2:4" s="121" customFormat="1" ht="20.25" customHeight="1" x14ac:dyDescent="0.4">
      <c r="B17" s="119" t="s">
        <v>230</v>
      </c>
      <c r="C17" s="120"/>
      <c r="D17" s="119"/>
    </row>
    <row r="18" spans="2:4" s="121" customFormat="1" ht="20.25" customHeight="1" x14ac:dyDescent="0.4">
      <c r="B18" s="120"/>
      <c r="C18" s="120"/>
      <c r="D18" s="119"/>
    </row>
    <row r="19" spans="2:4" s="121" customFormat="1" ht="20.25" customHeight="1" x14ac:dyDescent="0.4">
      <c r="B19" s="119" t="s">
        <v>301</v>
      </c>
      <c r="C19" s="120"/>
      <c r="D19" s="119"/>
    </row>
    <row r="20" spans="2:4" s="121" customFormat="1" ht="20.25" customHeight="1" x14ac:dyDescent="0.4">
      <c r="B20" s="120"/>
      <c r="C20" s="120"/>
      <c r="D20" s="119"/>
    </row>
    <row r="21" spans="2:4" s="121" customFormat="1" ht="20.25" customHeight="1" x14ac:dyDescent="0.4">
      <c r="B21" s="119" t="s">
        <v>302</v>
      </c>
      <c r="C21" s="120"/>
      <c r="D21" s="119"/>
    </row>
    <row r="22" spans="2:4" s="121" customFormat="1" ht="20.25" customHeight="1" x14ac:dyDescent="0.4">
      <c r="B22" s="119" t="s">
        <v>231</v>
      </c>
      <c r="C22" s="120"/>
      <c r="D22" s="119"/>
    </row>
    <row r="23" spans="2:4" s="121" customFormat="1" ht="20.25" customHeight="1" x14ac:dyDescent="0.4">
      <c r="B23" s="120"/>
      <c r="C23" s="120"/>
      <c r="D23" s="119"/>
    </row>
    <row r="24" spans="2:4" s="121" customFormat="1" ht="20.25" customHeight="1" x14ac:dyDescent="0.4">
      <c r="B24" s="119" t="s">
        <v>331</v>
      </c>
      <c r="C24" s="120"/>
      <c r="D24" s="119"/>
    </row>
    <row r="25" spans="2:4" s="121" customFormat="1" ht="20.25" customHeight="1" x14ac:dyDescent="0.4">
      <c r="B25" s="120"/>
      <c r="C25" s="120"/>
      <c r="D25" s="119"/>
    </row>
    <row r="26" spans="2:4" s="121" customFormat="1" ht="20.25" customHeight="1" x14ac:dyDescent="0.4">
      <c r="B26" s="119" t="s">
        <v>332</v>
      </c>
      <c r="C26" s="120"/>
      <c r="D26" s="119"/>
    </row>
    <row r="27" spans="2:4" s="121" customFormat="1" ht="20.25" customHeight="1" x14ac:dyDescent="0.4">
      <c r="B27" s="119" t="s">
        <v>323</v>
      </c>
      <c r="C27" s="120"/>
      <c r="D27" s="119"/>
    </row>
    <row r="28" spans="2:4" s="121" customFormat="1" ht="20.25" customHeight="1" x14ac:dyDescent="0.4">
      <c r="B28" s="120"/>
      <c r="C28" s="120"/>
      <c r="D28" s="119"/>
    </row>
    <row r="29" spans="2:4" s="121" customFormat="1" ht="17.25" customHeight="1" x14ac:dyDescent="0.4">
      <c r="B29" s="119" t="s">
        <v>238</v>
      </c>
      <c r="C29" s="119"/>
      <c r="D29" s="119"/>
    </row>
    <row r="30" spans="2:4" s="121" customFormat="1" ht="17.25" customHeight="1" x14ac:dyDescent="0.4">
      <c r="B30" s="119" t="s">
        <v>268</v>
      </c>
      <c r="C30" s="119"/>
      <c r="D30" s="119"/>
    </row>
    <row r="31" spans="2:4" s="121" customFormat="1" ht="17.25" customHeight="1" x14ac:dyDescent="0.4">
      <c r="B31" s="119"/>
      <c r="C31" s="119"/>
      <c r="D31" s="119"/>
    </row>
    <row r="32" spans="2:4" s="121" customFormat="1" ht="17.25" customHeight="1" x14ac:dyDescent="0.4">
      <c r="B32" s="119"/>
      <c r="C32" s="75" t="s">
        <v>21</v>
      </c>
      <c r="D32" s="75" t="s">
        <v>3</v>
      </c>
    </row>
    <row r="33" spans="2:25" s="121" customFormat="1" ht="17.25" customHeight="1" x14ac:dyDescent="0.4">
      <c r="B33" s="119"/>
      <c r="C33" s="75">
        <v>1</v>
      </c>
      <c r="D33" s="125" t="s">
        <v>89</v>
      </c>
    </row>
    <row r="34" spans="2:25" s="121" customFormat="1" ht="17.25" customHeight="1" x14ac:dyDescent="0.4">
      <c r="B34" s="119"/>
      <c r="C34" s="75">
        <v>2</v>
      </c>
      <c r="D34" s="125" t="s">
        <v>135</v>
      </c>
    </row>
    <row r="35" spans="2:25" s="121" customFormat="1" ht="17.25" customHeight="1" x14ac:dyDescent="0.4">
      <c r="B35" s="119"/>
      <c r="C35" s="75">
        <v>3</v>
      </c>
      <c r="D35" s="125" t="s">
        <v>136</v>
      </c>
    </row>
    <row r="36" spans="2:25" s="121" customFormat="1" ht="17.25" customHeight="1" x14ac:dyDescent="0.4">
      <c r="B36" s="119"/>
      <c r="C36" s="75">
        <v>4</v>
      </c>
      <c r="D36" s="125" t="s">
        <v>137</v>
      </c>
    </row>
    <row r="37" spans="2:25" s="121" customFormat="1" ht="17.25" customHeight="1" x14ac:dyDescent="0.4">
      <c r="B37" s="119"/>
      <c r="C37" s="75">
        <v>5</v>
      </c>
      <c r="D37" s="125" t="s">
        <v>138</v>
      </c>
    </row>
    <row r="38" spans="2:25" s="121" customFormat="1" ht="17.25" customHeight="1" x14ac:dyDescent="0.4">
      <c r="B38" s="119"/>
      <c r="C38" s="75">
        <v>6</v>
      </c>
      <c r="D38" s="125" t="s">
        <v>139</v>
      </c>
    </row>
    <row r="39" spans="2:25" s="121" customFormat="1" ht="17.25" customHeight="1" x14ac:dyDescent="0.4">
      <c r="B39" s="119"/>
      <c r="C39" s="75">
        <v>7</v>
      </c>
      <c r="D39" s="125" t="s">
        <v>140</v>
      </c>
    </row>
    <row r="40" spans="2:25" s="121" customFormat="1" ht="17.25" customHeight="1" x14ac:dyDescent="0.4">
      <c r="B40" s="119"/>
      <c r="C40" s="75">
        <v>8</v>
      </c>
      <c r="D40" s="125" t="s">
        <v>90</v>
      </c>
    </row>
    <row r="41" spans="2:25" s="121" customFormat="1" ht="17.25" customHeight="1" x14ac:dyDescent="0.4">
      <c r="B41" s="119"/>
      <c r="C41" s="122"/>
      <c r="D41" s="124"/>
    </row>
    <row r="42" spans="2:25" s="121" customFormat="1" ht="17.25" customHeight="1" x14ac:dyDescent="0.4">
      <c r="B42" s="119" t="s">
        <v>239</v>
      </c>
      <c r="C42" s="119"/>
      <c r="D42" s="119"/>
      <c r="E42" s="126"/>
      <c r="F42" s="126"/>
    </row>
    <row r="43" spans="2:25" s="121" customFormat="1" ht="17.25" customHeight="1" x14ac:dyDescent="0.4">
      <c r="B43" s="119" t="s">
        <v>120</v>
      </c>
      <c r="C43" s="119"/>
      <c r="D43" s="119"/>
      <c r="E43" s="126"/>
      <c r="F43" s="126"/>
    </row>
    <row r="44" spans="2:25" s="121" customFormat="1" ht="17.25" customHeight="1" x14ac:dyDescent="0.4">
      <c r="B44" s="119"/>
      <c r="C44" s="119"/>
      <c r="D44" s="119"/>
      <c r="E44" s="126"/>
      <c r="F44" s="126"/>
      <c r="G44" s="127"/>
      <c r="H44" s="127"/>
      <c r="J44" s="127"/>
      <c r="K44" s="127"/>
      <c r="L44" s="127"/>
      <c r="M44" s="127"/>
      <c r="N44" s="127"/>
      <c r="O44" s="127"/>
      <c r="R44" s="127"/>
      <c r="S44" s="127"/>
      <c r="T44" s="127"/>
      <c r="W44" s="127"/>
      <c r="X44" s="127"/>
      <c r="Y44" s="127"/>
    </row>
    <row r="45" spans="2:25" s="121" customFormat="1" ht="17.25" customHeight="1" x14ac:dyDescent="0.4">
      <c r="B45" s="119"/>
      <c r="C45" s="75" t="s">
        <v>4</v>
      </c>
      <c r="D45" s="75" t="s">
        <v>5</v>
      </c>
      <c r="E45" s="126"/>
      <c r="F45" s="126"/>
      <c r="G45" s="127"/>
      <c r="H45" s="127"/>
      <c r="J45" s="127"/>
      <c r="K45" s="127"/>
      <c r="L45" s="127"/>
      <c r="M45" s="127"/>
      <c r="N45" s="127"/>
      <c r="O45" s="127"/>
      <c r="R45" s="127"/>
      <c r="S45" s="127"/>
      <c r="T45" s="127"/>
      <c r="W45" s="127"/>
      <c r="X45" s="127"/>
      <c r="Y45" s="127"/>
    </row>
    <row r="46" spans="2:25" s="121" customFormat="1" ht="17.25" customHeight="1" x14ac:dyDescent="0.4">
      <c r="B46" s="119"/>
      <c r="C46" s="75" t="s">
        <v>6</v>
      </c>
      <c r="D46" s="125" t="s">
        <v>121</v>
      </c>
      <c r="E46" s="126"/>
      <c r="F46" s="126"/>
      <c r="G46" s="127"/>
      <c r="H46" s="127"/>
      <c r="J46" s="127"/>
      <c r="K46" s="127"/>
      <c r="L46" s="127"/>
      <c r="M46" s="127"/>
      <c r="N46" s="127"/>
      <c r="O46" s="127"/>
      <c r="R46" s="127"/>
      <c r="S46" s="127"/>
      <c r="T46" s="127"/>
      <c r="W46" s="127"/>
      <c r="X46" s="127"/>
      <c r="Y46" s="127"/>
    </row>
    <row r="47" spans="2:25" s="121" customFormat="1" ht="17.25" customHeight="1" x14ac:dyDescent="0.4">
      <c r="B47" s="119"/>
      <c r="C47" s="75" t="s">
        <v>7</v>
      </c>
      <c r="D47" s="125" t="s">
        <v>122</v>
      </c>
      <c r="E47" s="126"/>
      <c r="F47" s="126"/>
      <c r="G47" s="127"/>
      <c r="H47" s="127"/>
      <c r="J47" s="127"/>
      <c r="K47" s="127"/>
      <c r="L47" s="127"/>
      <c r="M47" s="127"/>
      <c r="N47" s="127"/>
      <c r="O47" s="127"/>
      <c r="R47" s="127"/>
      <c r="S47" s="127"/>
      <c r="T47" s="127"/>
      <c r="W47" s="127"/>
      <c r="X47" s="127"/>
      <c r="Y47" s="127"/>
    </row>
    <row r="48" spans="2:25" s="121" customFormat="1" ht="17.25" customHeight="1" x14ac:dyDescent="0.4">
      <c r="B48" s="119"/>
      <c r="C48" s="75" t="s">
        <v>8</v>
      </c>
      <c r="D48" s="125" t="s">
        <v>123</v>
      </c>
      <c r="E48" s="126"/>
      <c r="F48" s="126"/>
      <c r="G48" s="127"/>
      <c r="H48" s="127"/>
      <c r="J48" s="127"/>
      <c r="K48" s="127"/>
      <c r="L48" s="127"/>
      <c r="M48" s="127"/>
      <c r="N48" s="127"/>
      <c r="O48" s="127"/>
      <c r="R48" s="127"/>
      <c r="S48" s="127"/>
      <c r="T48" s="127"/>
      <c r="W48" s="127"/>
      <c r="X48" s="127"/>
      <c r="Y48" s="127"/>
    </row>
    <row r="49" spans="2:51" s="121" customFormat="1" ht="17.25" customHeight="1" x14ac:dyDescent="0.4">
      <c r="B49" s="119"/>
      <c r="C49" s="75" t="s">
        <v>9</v>
      </c>
      <c r="D49" s="125" t="s">
        <v>272</v>
      </c>
      <c r="E49" s="126"/>
      <c r="F49" s="126"/>
      <c r="G49" s="127"/>
      <c r="H49" s="127"/>
      <c r="J49" s="127"/>
      <c r="K49" s="127"/>
      <c r="L49" s="127"/>
      <c r="M49" s="127"/>
      <c r="N49" s="127"/>
      <c r="O49" s="127"/>
      <c r="R49" s="127"/>
      <c r="S49" s="127"/>
      <c r="T49" s="127"/>
      <c r="W49" s="127"/>
      <c r="X49" s="127"/>
      <c r="Y49" s="127"/>
    </row>
    <row r="50" spans="2:51" s="121" customFormat="1" ht="17.25" customHeight="1" x14ac:dyDescent="0.4">
      <c r="B50" s="119"/>
      <c r="C50" s="119"/>
      <c r="D50" s="119"/>
      <c r="E50" s="126"/>
      <c r="F50" s="126"/>
      <c r="G50" s="127"/>
      <c r="H50" s="127"/>
      <c r="J50" s="127"/>
      <c r="K50" s="127"/>
      <c r="L50" s="127"/>
      <c r="M50" s="127"/>
      <c r="N50" s="127"/>
      <c r="O50" s="127"/>
      <c r="R50" s="127"/>
      <c r="S50" s="127"/>
      <c r="T50" s="127"/>
      <c r="W50" s="127"/>
      <c r="X50" s="127"/>
      <c r="Y50" s="127"/>
    </row>
    <row r="51" spans="2:51" s="121" customFormat="1" ht="17.25" customHeight="1" x14ac:dyDescent="0.4">
      <c r="B51" s="119"/>
      <c r="C51" s="128" t="s">
        <v>10</v>
      </c>
      <c r="D51" s="119"/>
      <c r="E51" s="126"/>
      <c r="F51" s="126"/>
      <c r="G51" s="127"/>
      <c r="H51" s="127"/>
      <c r="J51" s="127"/>
      <c r="K51" s="127"/>
      <c r="L51" s="127"/>
      <c r="M51" s="127"/>
      <c r="N51" s="127"/>
      <c r="O51" s="127"/>
      <c r="R51" s="127"/>
      <c r="S51" s="127"/>
      <c r="T51" s="127"/>
      <c r="W51" s="127"/>
      <c r="X51" s="127"/>
      <c r="Y51" s="127"/>
    </row>
    <row r="52" spans="2:51" s="121" customFormat="1" ht="17.25" customHeight="1" x14ac:dyDescent="0.4">
      <c r="B52" s="126"/>
      <c r="C52" s="119" t="s">
        <v>124</v>
      </c>
      <c r="D52" s="126"/>
      <c r="E52" s="126"/>
      <c r="F52" s="128"/>
      <c r="G52" s="127"/>
      <c r="H52" s="127"/>
      <c r="J52" s="127"/>
      <c r="K52" s="127"/>
      <c r="L52" s="127"/>
      <c r="M52" s="127"/>
      <c r="N52" s="127"/>
      <c r="O52" s="127"/>
      <c r="R52" s="127"/>
      <c r="S52" s="127"/>
      <c r="T52" s="127"/>
      <c r="W52" s="127"/>
      <c r="X52" s="127"/>
      <c r="Y52" s="127"/>
    </row>
    <row r="53" spans="2:51" s="121" customFormat="1" ht="17.25" customHeight="1" x14ac:dyDescent="0.4">
      <c r="B53" s="126"/>
      <c r="C53" s="119" t="s">
        <v>273</v>
      </c>
      <c r="D53" s="126"/>
      <c r="E53" s="126"/>
      <c r="F53" s="119"/>
      <c r="G53" s="127"/>
      <c r="H53" s="127"/>
      <c r="J53" s="127"/>
      <c r="K53" s="127"/>
      <c r="L53" s="127"/>
      <c r="M53" s="127"/>
      <c r="N53" s="127"/>
      <c r="O53" s="127"/>
      <c r="R53" s="127"/>
      <c r="S53" s="127"/>
      <c r="T53" s="127"/>
      <c r="W53" s="127"/>
      <c r="X53" s="127"/>
      <c r="Y53" s="127"/>
    </row>
    <row r="54" spans="2:51" s="121" customFormat="1" ht="17.25" customHeight="1" x14ac:dyDescent="0.4">
      <c r="B54" s="119"/>
      <c r="C54" s="119"/>
      <c r="D54" s="119"/>
      <c r="E54" s="128"/>
      <c r="F54" s="127"/>
      <c r="G54" s="127"/>
      <c r="H54" s="127"/>
      <c r="J54" s="127"/>
      <c r="K54" s="127"/>
      <c r="L54" s="127"/>
      <c r="M54" s="127"/>
      <c r="N54" s="127"/>
      <c r="O54" s="127"/>
      <c r="R54" s="127"/>
      <c r="S54" s="127"/>
      <c r="T54" s="127"/>
      <c r="W54" s="127"/>
      <c r="X54" s="127"/>
      <c r="Y54" s="127"/>
    </row>
    <row r="55" spans="2:51" s="121" customFormat="1" ht="17.25" customHeight="1" x14ac:dyDescent="0.4">
      <c r="B55" s="119" t="s">
        <v>240</v>
      </c>
      <c r="C55" s="119"/>
      <c r="D55" s="119"/>
    </row>
    <row r="56" spans="2:51" s="121" customFormat="1" ht="17.25" customHeight="1" x14ac:dyDescent="0.4">
      <c r="B56" s="119" t="s">
        <v>241</v>
      </c>
      <c r="C56" s="119"/>
      <c r="D56" s="119"/>
      <c r="AH56" s="74"/>
      <c r="AI56" s="74"/>
      <c r="AJ56" s="74"/>
      <c r="AK56" s="74"/>
      <c r="AL56" s="74"/>
      <c r="AM56" s="74"/>
      <c r="AN56" s="74"/>
      <c r="AO56" s="74"/>
      <c r="AP56" s="74"/>
      <c r="AQ56" s="74"/>
      <c r="AR56" s="74"/>
      <c r="AS56" s="74"/>
    </row>
    <row r="57" spans="2:51" s="121" customFormat="1" ht="17.25" customHeight="1" x14ac:dyDescent="0.4">
      <c r="B57" s="129" t="s">
        <v>242</v>
      </c>
      <c r="C57" s="126"/>
      <c r="D57" s="126"/>
      <c r="E57" s="130"/>
      <c r="F57" s="130"/>
      <c r="G57" s="130"/>
      <c r="H57" s="130"/>
      <c r="I57" s="130"/>
      <c r="J57" s="130"/>
      <c r="K57" s="130"/>
      <c r="L57" s="130"/>
      <c r="M57" s="130"/>
      <c r="N57" s="130"/>
      <c r="O57" s="131"/>
      <c r="P57" s="131"/>
      <c r="Q57" s="130"/>
      <c r="R57" s="131"/>
      <c r="S57" s="130"/>
      <c r="T57" s="130"/>
      <c r="U57" s="131"/>
      <c r="V57" s="74"/>
      <c r="W57" s="74"/>
      <c r="X57" s="74"/>
      <c r="Y57" s="130"/>
      <c r="Z57" s="130"/>
      <c r="AA57" s="130"/>
      <c r="AB57" s="130"/>
      <c r="AC57" s="74"/>
      <c r="AD57" s="130"/>
      <c r="AE57" s="131"/>
      <c r="AF57" s="131"/>
      <c r="AG57" s="131"/>
      <c r="AH57" s="131"/>
      <c r="AI57" s="132"/>
      <c r="AJ57" s="131"/>
      <c r="AK57" s="131"/>
      <c r="AL57" s="131"/>
      <c r="AM57" s="131"/>
      <c r="AN57" s="131"/>
      <c r="AO57" s="131"/>
      <c r="AP57" s="131"/>
      <c r="AQ57" s="131"/>
      <c r="AR57" s="131"/>
      <c r="AS57" s="131"/>
      <c r="AT57" s="131"/>
      <c r="AU57" s="131"/>
      <c r="AV57" s="131"/>
      <c r="AW57" s="131"/>
      <c r="AX57" s="131"/>
      <c r="AY57" s="132"/>
    </row>
    <row r="58" spans="2:51" s="121" customFormat="1" ht="17.25" customHeight="1" x14ac:dyDescent="0.4">
      <c r="B58" s="129"/>
      <c r="C58" s="126"/>
      <c r="D58" s="126"/>
      <c r="E58" s="130"/>
      <c r="F58" s="130"/>
      <c r="G58" s="130"/>
      <c r="H58" s="130"/>
      <c r="I58" s="130"/>
      <c r="J58" s="130"/>
      <c r="K58" s="130"/>
      <c r="L58" s="130"/>
      <c r="M58" s="130"/>
      <c r="N58" s="130"/>
      <c r="O58" s="131"/>
      <c r="P58" s="131"/>
      <c r="Q58" s="130"/>
      <c r="R58" s="131"/>
      <c r="S58" s="130"/>
      <c r="T58" s="130"/>
      <c r="U58" s="131"/>
      <c r="V58" s="74"/>
      <c r="W58" s="74"/>
      <c r="X58" s="74"/>
      <c r="Y58" s="130"/>
      <c r="Z58" s="130"/>
      <c r="AA58" s="130"/>
      <c r="AB58" s="130"/>
      <c r="AC58" s="74"/>
      <c r="AD58" s="130"/>
      <c r="AE58" s="131"/>
      <c r="AF58" s="131"/>
      <c r="AG58" s="131"/>
      <c r="AH58" s="131"/>
      <c r="AI58" s="132"/>
      <c r="AJ58" s="131"/>
      <c r="AK58" s="131"/>
      <c r="AL58" s="131"/>
      <c r="AM58" s="131"/>
      <c r="AN58" s="131"/>
      <c r="AO58" s="131"/>
      <c r="AP58" s="131"/>
      <c r="AQ58" s="131"/>
      <c r="AR58" s="131"/>
      <c r="AS58" s="131"/>
      <c r="AT58" s="131"/>
      <c r="AU58" s="131"/>
      <c r="AV58" s="131"/>
      <c r="AW58" s="131"/>
      <c r="AX58" s="131"/>
      <c r="AY58" s="132"/>
    </row>
    <row r="59" spans="2:51" s="121" customFormat="1" ht="17.25" customHeight="1" x14ac:dyDescent="0.4">
      <c r="F59" s="74"/>
    </row>
    <row r="60" spans="2:51" s="121" customFormat="1" ht="17.25" customHeight="1" x14ac:dyDescent="0.4">
      <c r="B60" s="119" t="s">
        <v>244</v>
      </c>
      <c r="C60" s="119"/>
    </row>
    <row r="61" spans="2:51" s="121" customFormat="1" ht="17.25" customHeight="1" x14ac:dyDescent="0.4">
      <c r="B61" s="119"/>
      <c r="C61" s="119"/>
    </row>
    <row r="62" spans="2:51" s="121" customFormat="1" ht="17.25" customHeight="1" x14ac:dyDescent="0.4">
      <c r="B62" s="119" t="s">
        <v>280</v>
      </c>
      <c r="C62" s="119"/>
    </row>
    <row r="63" spans="2:51" s="121" customFormat="1" ht="17.25" customHeight="1" x14ac:dyDescent="0.4">
      <c r="B63" s="119" t="s">
        <v>125</v>
      </c>
      <c r="C63" s="119"/>
    </row>
    <row r="64" spans="2:51" s="121" customFormat="1" ht="17.25" customHeight="1" x14ac:dyDescent="0.4">
      <c r="B64" s="119"/>
      <c r="C64" s="119"/>
    </row>
    <row r="65" spans="2:54" s="121" customFormat="1" ht="17.25" customHeight="1" x14ac:dyDescent="0.4">
      <c r="B65" s="119" t="s">
        <v>245</v>
      </c>
      <c r="C65" s="119"/>
    </row>
    <row r="66" spans="2:54" s="121" customFormat="1" ht="17.25" customHeight="1" x14ac:dyDescent="0.4">
      <c r="B66" s="119" t="s">
        <v>126</v>
      </c>
      <c r="C66" s="119"/>
    </row>
    <row r="67" spans="2:54" s="121" customFormat="1" ht="17.25" customHeight="1" x14ac:dyDescent="0.4">
      <c r="B67" s="119"/>
      <c r="C67" s="119"/>
    </row>
    <row r="68" spans="2:54" s="121" customFormat="1" ht="17.25" customHeight="1" x14ac:dyDescent="0.4">
      <c r="B68" s="119" t="s">
        <v>246</v>
      </c>
      <c r="C68" s="119"/>
      <c r="D68" s="119"/>
    </row>
    <row r="69" spans="2:54" s="121" customFormat="1" ht="17.25" customHeight="1" x14ac:dyDescent="0.4">
      <c r="B69" s="119"/>
      <c r="C69" s="119"/>
      <c r="D69" s="119"/>
    </row>
    <row r="70" spans="2:54" s="121" customFormat="1" ht="17.25" customHeight="1" x14ac:dyDescent="0.4">
      <c r="B70" s="126" t="s">
        <v>247</v>
      </c>
      <c r="C70" s="126"/>
      <c r="D70" s="119"/>
    </row>
    <row r="71" spans="2:54" s="121" customFormat="1" ht="17.25" customHeight="1" x14ac:dyDescent="0.4">
      <c r="B71" s="126" t="s">
        <v>127</v>
      </c>
      <c r="C71" s="126"/>
      <c r="D71" s="119"/>
    </row>
    <row r="72" spans="2:54" s="121" customFormat="1" ht="17.25" customHeight="1" x14ac:dyDescent="0.4"/>
    <row r="73" spans="2:54" s="121" customFormat="1" ht="17.25" customHeight="1" x14ac:dyDescent="0.4">
      <c r="B73" s="126" t="s">
        <v>248</v>
      </c>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row>
    <row r="74" spans="2:54" s="121" customFormat="1" ht="17.25" customHeight="1" x14ac:dyDescent="0.4">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row>
    <row r="75" spans="2:54" ht="18.75" customHeight="1" x14ac:dyDescent="0.4"/>
    <row r="76" spans="2:54" ht="18.75" customHeight="1" x14ac:dyDescent="0.4"/>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3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election activeCell="D15" sqref="D15"/>
    </sheetView>
  </sheetViews>
  <sheetFormatPr defaultRowHeight="18.75" x14ac:dyDescent="0.4"/>
  <cols>
    <col min="1" max="1" width="1.875" style="49" customWidth="1"/>
    <col min="2" max="2" width="11.5" style="49" customWidth="1"/>
    <col min="3" max="12" width="40.625" style="49" customWidth="1"/>
    <col min="13" max="16384" width="9" style="49"/>
  </cols>
  <sheetData>
    <row r="1" spans="2:4" x14ac:dyDescent="0.4">
      <c r="B1" s="74" t="s">
        <v>106</v>
      </c>
      <c r="C1" s="74"/>
      <c r="D1" s="74"/>
    </row>
    <row r="2" spans="2:4" x14ac:dyDescent="0.4">
      <c r="B2" s="74"/>
      <c r="C2" s="74"/>
      <c r="D2" s="74"/>
    </row>
    <row r="3" spans="2:4" x14ac:dyDescent="0.4">
      <c r="B3" s="75" t="s">
        <v>107</v>
      </c>
      <c r="C3" s="75" t="s">
        <v>108</v>
      </c>
      <c r="D3" s="74"/>
    </row>
    <row r="4" spans="2:4" x14ac:dyDescent="0.4">
      <c r="B4" s="191">
        <v>1</v>
      </c>
      <c r="C4" s="192" t="s">
        <v>192</v>
      </c>
      <c r="D4" s="74"/>
    </row>
    <row r="5" spans="2:4" x14ac:dyDescent="0.4">
      <c r="B5" s="191">
        <v>2</v>
      </c>
      <c r="C5" s="192" t="s">
        <v>193</v>
      </c>
      <c r="D5" s="74"/>
    </row>
    <row r="6" spans="2:4" x14ac:dyDescent="0.4">
      <c r="B6" s="191">
        <v>3</v>
      </c>
      <c r="C6" s="192" t="s">
        <v>316</v>
      </c>
      <c r="D6" s="74"/>
    </row>
    <row r="7" spans="2:4" x14ac:dyDescent="0.4">
      <c r="B7" s="191">
        <v>4</v>
      </c>
      <c r="C7" s="192" t="s">
        <v>317</v>
      </c>
      <c r="D7" s="74"/>
    </row>
    <row r="8" spans="2:4" x14ac:dyDescent="0.4">
      <c r="B8" s="191">
        <v>5</v>
      </c>
      <c r="C8" s="192" t="s">
        <v>281</v>
      </c>
      <c r="D8" s="74"/>
    </row>
    <row r="9" spans="2:4" x14ac:dyDescent="0.4">
      <c r="B9" s="191">
        <v>6</v>
      </c>
      <c r="C9" s="192" t="s">
        <v>282</v>
      </c>
    </row>
    <row r="10" spans="2:4" x14ac:dyDescent="0.4">
      <c r="B10" s="191">
        <v>7</v>
      </c>
      <c r="C10" s="192" t="s">
        <v>283</v>
      </c>
      <c r="D10" s="74"/>
    </row>
    <row r="11" spans="2:4" x14ac:dyDescent="0.4">
      <c r="B11" s="191">
        <v>8</v>
      </c>
      <c r="C11" s="192" t="s">
        <v>284</v>
      </c>
      <c r="D11" s="74"/>
    </row>
    <row r="12" spans="2:4" x14ac:dyDescent="0.4">
      <c r="B12" s="191">
        <v>9</v>
      </c>
      <c r="C12" s="192" t="s">
        <v>285</v>
      </c>
      <c r="D12" s="74"/>
    </row>
    <row r="13" spans="2:4" x14ac:dyDescent="0.4">
      <c r="B13" s="191">
        <v>10</v>
      </c>
      <c r="C13" s="192" t="s">
        <v>286</v>
      </c>
      <c r="D13" s="74"/>
    </row>
    <row r="14" spans="2:4" x14ac:dyDescent="0.4">
      <c r="B14" s="230">
        <v>11</v>
      </c>
      <c r="C14" s="192" t="s">
        <v>336</v>
      </c>
      <c r="D14" s="74"/>
    </row>
    <row r="15" spans="2:4" x14ac:dyDescent="0.4">
      <c r="B15" s="230">
        <v>12</v>
      </c>
      <c r="C15" s="192"/>
      <c r="D15" s="74"/>
    </row>
    <row r="16" spans="2:4" x14ac:dyDescent="0.4">
      <c r="B16" s="230">
        <v>13</v>
      </c>
      <c r="C16" s="192"/>
      <c r="D16" s="74"/>
    </row>
    <row r="17" spans="2:12" x14ac:dyDescent="0.4">
      <c r="B17" s="230">
        <v>14</v>
      </c>
      <c r="C17" s="192"/>
      <c r="D17" s="74"/>
    </row>
    <row r="19" spans="2:12" x14ac:dyDescent="0.4">
      <c r="B19" s="74" t="s">
        <v>109</v>
      </c>
    </row>
    <row r="20" spans="2:12" ht="19.5" thickBot="1" x14ac:dyDescent="0.45"/>
    <row r="21" spans="2:12" ht="20.25" thickBot="1" x14ac:dyDescent="0.45">
      <c r="B21" s="76" t="s">
        <v>91</v>
      </c>
      <c r="C21" s="77" t="s">
        <v>89</v>
      </c>
      <c r="D21" s="78" t="s">
        <v>135</v>
      </c>
      <c r="E21" s="78" t="s">
        <v>136</v>
      </c>
      <c r="F21" s="78" t="s">
        <v>137</v>
      </c>
      <c r="G21" s="78" t="s">
        <v>138</v>
      </c>
      <c r="H21" s="134" t="s">
        <v>139</v>
      </c>
      <c r="I21" s="134" t="s">
        <v>140</v>
      </c>
      <c r="J21" s="134" t="s">
        <v>141</v>
      </c>
      <c r="K21" s="134"/>
      <c r="L21" s="135"/>
    </row>
    <row r="22" spans="2:12" ht="19.5" x14ac:dyDescent="0.4">
      <c r="B22" s="427" t="s">
        <v>92</v>
      </c>
      <c r="C22" s="79" t="s">
        <v>142</v>
      </c>
      <c r="D22" s="80" t="s">
        <v>135</v>
      </c>
      <c r="E22" s="80" t="s">
        <v>142</v>
      </c>
      <c r="F22" s="80" t="s">
        <v>146</v>
      </c>
      <c r="G22" s="80" t="s">
        <v>148</v>
      </c>
      <c r="H22" s="136" t="s">
        <v>149</v>
      </c>
      <c r="I22" s="136" t="s">
        <v>150</v>
      </c>
      <c r="J22" s="136" t="s">
        <v>141</v>
      </c>
      <c r="K22" s="136"/>
      <c r="L22" s="137"/>
    </row>
    <row r="23" spans="2:12" ht="19.5" x14ac:dyDescent="0.4">
      <c r="B23" s="428"/>
      <c r="C23" s="81" t="s">
        <v>143</v>
      </c>
      <c r="D23" s="82"/>
      <c r="E23" s="82" t="s">
        <v>145</v>
      </c>
      <c r="F23" s="82" t="s">
        <v>147</v>
      </c>
      <c r="G23" s="82" t="s">
        <v>145</v>
      </c>
      <c r="H23" s="138" t="s">
        <v>139</v>
      </c>
      <c r="I23" s="138" t="s">
        <v>151</v>
      </c>
      <c r="J23" s="138"/>
      <c r="K23" s="138"/>
      <c r="L23" s="139"/>
    </row>
    <row r="24" spans="2:12" ht="19.5" x14ac:dyDescent="0.4">
      <c r="B24" s="428"/>
      <c r="C24" s="81" t="s">
        <v>144</v>
      </c>
      <c r="D24" s="82"/>
      <c r="E24" s="82"/>
      <c r="F24" s="82"/>
      <c r="G24" s="82"/>
      <c r="H24" s="138"/>
      <c r="I24" s="138" t="s">
        <v>152</v>
      </c>
      <c r="J24" s="138"/>
      <c r="K24" s="138"/>
      <c r="L24" s="139"/>
    </row>
    <row r="25" spans="2:12" ht="19.5" x14ac:dyDescent="0.4">
      <c r="B25" s="428"/>
      <c r="C25" s="81" t="s">
        <v>321</v>
      </c>
      <c r="D25" s="82"/>
      <c r="E25" s="82"/>
      <c r="F25" s="82"/>
      <c r="G25" s="82"/>
      <c r="H25" s="138"/>
      <c r="I25" s="138" t="s">
        <v>153</v>
      </c>
      <c r="J25" s="138"/>
      <c r="K25" s="138"/>
      <c r="L25" s="139"/>
    </row>
    <row r="26" spans="2:12" ht="19.5" x14ac:dyDescent="0.4">
      <c r="B26" s="428"/>
      <c r="C26" s="84"/>
      <c r="D26" s="83"/>
      <c r="E26" s="83"/>
      <c r="F26" s="83"/>
      <c r="G26" s="83"/>
      <c r="H26" s="138"/>
      <c r="I26" s="138" t="s">
        <v>147</v>
      </c>
      <c r="J26" s="138"/>
      <c r="K26" s="138"/>
      <c r="L26" s="139"/>
    </row>
    <row r="27" spans="2:12" ht="19.5" x14ac:dyDescent="0.4">
      <c r="B27" s="428"/>
      <c r="C27" s="84"/>
      <c r="D27" s="83"/>
      <c r="E27" s="83"/>
      <c r="F27" s="83"/>
      <c r="G27" s="83"/>
      <c r="H27" s="138"/>
      <c r="I27" s="138" t="s">
        <v>154</v>
      </c>
      <c r="J27" s="138"/>
      <c r="K27" s="138"/>
      <c r="L27" s="139"/>
    </row>
    <row r="28" spans="2:12" ht="19.5" x14ac:dyDescent="0.4">
      <c r="B28" s="428"/>
      <c r="C28" s="84"/>
      <c r="D28" s="83"/>
      <c r="E28" s="83"/>
      <c r="F28" s="83"/>
      <c r="G28" s="83"/>
      <c r="H28" s="138"/>
      <c r="I28" s="138" t="s">
        <v>155</v>
      </c>
      <c r="J28" s="138"/>
      <c r="K28" s="138"/>
      <c r="L28" s="139"/>
    </row>
    <row r="29" spans="2:12" ht="19.5" x14ac:dyDescent="0.4">
      <c r="B29" s="428"/>
      <c r="C29" s="84"/>
      <c r="D29" s="83"/>
      <c r="E29" s="83"/>
      <c r="F29" s="83"/>
      <c r="G29" s="83"/>
      <c r="H29" s="138"/>
      <c r="I29" s="138" t="s">
        <v>156</v>
      </c>
      <c r="J29" s="138"/>
      <c r="K29" s="138"/>
      <c r="L29" s="139"/>
    </row>
    <row r="30" spans="2:12" ht="19.5" x14ac:dyDescent="0.4">
      <c r="B30" s="428"/>
      <c r="C30" s="84"/>
      <c r="D30" s="83"/>
      <c r="E30" s="83"/>
      <c r="F30" s="83"/>
      <c r="G30" s="83"/>
      <c r="H30" s="138"/>
      <c r="I30" s="138" t="s">
        <v>157</v>
      </c>
      <c r="J30" s="138"/>
      <c r="K30" s="138"/>
      <c r="L30" s="139"/>
    </row>
    <row r="31" spans="2:12" ht="20.25" thickBot="1" x14ac:dyDescent="0.45">
      <c r="B31" s="429"/>
      <c r="C31" s="85"/>
      <c r="D31" s="86"/>
      <c r="E31" s="86"/>
      <c r="F31" s="86"/>
      <c r="G31" s="86"/>
      <c r="H31" s="140"/>
      <c r="I31" s="140"/>
      <c r="J31" s="140"/>
      <c r="K31" s="140"/>
      <c r="L31" s="141"/>
    </row>
    <row r="36" spans="3:3" x14ac:dyDescent="0.4">
      <c r="C36" s="49" t="s">
        <v>324</v>
      </c>
    </row>
    <row r="37" spans="3:3" x14ac:dyDescent="0.4">
      <c r="C37" s="49" t="s">
        <v>93</v>
      </c>
    </row>
    <row r="38" spans="3:3" x14ac:dyDescent="0.4">
      <c r="C38" s="49" t="s">
        <v>334</v>
      </c>
    </row>
    <row r="39" spans="3:3" x14ac:dyDescent="0.4">
      <c r="C39" s="49" t="s">
        <v>94</v>
      </c>
    </row>
    <row r="40" spans="3:3" x14ac:dyDescent="0.4">
      <c r="C40" s="49" t="s">
        <v>158</v>
      </c>
    </row>
    <row r="41" spans="3:3" x14ac:dyDescent="0.4">
      <c r="C41" s="49" t="s">
        <v>159</v>
      </c>
    </row>
    <row r="42" spans="3:3" x14ac:dyDescent="0.4">
      <c r="C42" s="49" t="s">
        <v>160</v>
      </c>
    </row>
    <row r="43" spans="3:3" x14ac:dyDescent="0.4">
      <c r="C43" s="49" t="s">
        <v>161</v>
      </c>
    </row>
    <row r="44" spans="3:3" x14ac:dyDescent="0.4">
      <c r="C44" s="49" t="s">
        <v>162</v>
      </c>
    </row>
    <row r="45" spans="3:3" x14ac:dyDescent="0.4">
      <c r="C45" s="49" t="s">
        <v>163</v>
      </c>
    </row>
    <row r="46" spans="3:3" x14ac:dyDescent="0.4">
      <c r="C46" s="49" t="s">
        <v>164</v>
      </c>
    </row>
    <row r="48" spans="3:3" x14ac:dyDescent="0.4">
      <c r="C48" s="49" t="s">
        <v>95</v>
      </c>
    </row>
    <row r="49" spans="3:3" x14ac:dyDescent="0.4">
      <c r="C49" s="49" t="s">
        <v>96</v>
      </c>
    </row>
    <row r="51" spans="3:3" x14ac:dyDescent="0.4">
      <c r="C51" s="49" t="s">
        <v>335</v>
      </c>
    </row>
    <row r="52" spans="3:3" x14ac:dyDescent="0.4">
      <c r="C52" s="49" t="s">
        <v>97</v>
      </c>
    </row>
    <row r="53" spans="3:3" x14ac:dyDescent="0.4">
      <c r="C53" s="49" t="s">
        <v>98</v>
      </c>
    </row>
    <row r="54" spans="3:3" x14ac:dyDescent="0.4">
      <c r="C54" s="49" t="s">
        <v>99</v>
      </c>
    </row>
    <row r="55" spans="3:3" x14ac:dyDescent="0.4">
      <c r="C55" s="49" t="s">
        <v>100</v>
      </c>
    </row>
    <row r="56" spans="3:3" x14ac:dyDescent="0.4">
      <c r="C56" s="49" t="s">
        <v>101</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17</vt:i4>
      </vt:variant>
    </vt:vector>
  </HeadingPairs>
  <TitlesOfParts>
    <vt:vector size="26" baseType="lpstr">
      <vt:lpstr>【記載例】（ユニット型）</vt:lpstr>
      <vt:lpstr>【記載例】（ユニット型）シフト記号表</vt:lpstr>
      <vt:lpstr>（ユニット型）介護老人福祉施設</vt:lpstr>
      <vt:lpstr>（ユニット型）シフト記号表</vt:lpstr>
      <vt:lpstr>（ユニット型）記入方法</vt:lpstr>
      <vt:lpstr>（従来型）介護老人福祉施設</vt:lpstr>
      <vt:lpstr>（従来型）シフト記号表</vt:lpstr>
      <vt:lpstr>（従来型）記入方法</vt:lpstr>
      <vt:lpstr>プルダウン・リスト（従来型・ユニット型共通）</vt:lpstr>
      <vt:lpstr>'（ユニット型）シフト記号表'!Print_Area</vt:lpstr>
      <vt:lpstr>'（ユニット型）介護老人福祉施設'!Print_Area</vt:lpstr>
      <vt:lpstr>'（ユニット型）記入方法'!Print_Area</vt:lpstr>
      <vt:lpstr>'（従来型）シフト記号表'!Print_Area</vt:lpstr>
      <vt:lpstr>'（従来型）介護老人福祉施設'!Print_Area</vt:lpstr>
      <vt:lpstr>'（従来型）記入方法'!Print_Area</vt:lpstr>
      <vt:lpstr>'【記載例】（ユニット型）'!Print_Area</vt:lpstr>
      <vt:lpstr>'【記載例】（ユニット型）シフト記号表'!Print_Area</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土浦市</cp:lastModifiedBy>
  <cp:lastPrinted>2020-09-18T10:32:32Z</cp:lastPrinted>
  <dcterms:created xsi:type="dcterms:W3CDTF">2020-01-28T01:12:50Z</dcterms:created>
  <dcterms:modified xsi:type="dcterms:W3CDTF">2020-10-19T04:54:01Z</dcterms:modified>
</cp:coreProperties>
</file>