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codeName="ThisWorkbook"/>
  <mc:AlternateContent xmlns:mc="http://schemas.openxmlformats.org/markup-compatibility/2006">
    <mc:Choice Requires="x15">
      <x15ac:absPath xmlns:x15ac="http://schemas.microsoft.com/office/spreadsheetml/2010/11/ac" url="\\Tsad11\市民生活部\市民活動課\01　市民活動係\★ 公共施設（公民館、神立コミセン等）LED化事業について\R8.4.1　ホームページ公開データ\元データ\"/>
    </mc:Choice>
  </mc:AlternateContent>
  <xr:revisionPtr revIDLastSave="0" documentId="13_ncr:1_{49D812CF-220B-4F7D-BAB9-AFFDC943193C}" xr6:coauthVersionLast="36" xr6:coauthVersionMax="36" xr10:uidLastSave="{00000000-0000-0000-0000-000000000000}"/>
  <bookViews>
    <workbookView xWindow="-120" yWindow="-120" windowWidth="29040" windowHeight="15720" tabRatio="903" firstSheet="6" activeTab="6" xr2:uid="{00000000-000D-0000-FFFF-FFFF00000000}"/>
  </bookViews>
  <sheets>
    <sheet name="削除NG" sheetId="100" state="hidden" r:id="rId1"/>
    <sheet name="官積算諸経費（白本）" sheetId="96" state="hidden" r:id="rId2"/>
    <sheet name="⑨数量" sheetId="73" state="hidden" r:id="rId3"/>
    <sheet name="⑭数量表" sheetId="75" state="hidden" r:id="rId4"/>
    <sheet name="④数量１" sheetId="90" state="hidden" r:id="rId5"/>
    <sheet name="仕入諸経費（白本）" sheetId="97" state="hidden" r:id="rId6"/>
    <sheet name="省エネ効果等一覧表" sheetId="94" r:id="rId7"/>
    <sheet name="①一中" sheetId="78" r:id="rId8"/>
    <sheet name="②二中" sheetId="88" r:id="rId9"/>
    <sheet name="②数量" sheetId="89" state="hidden" r:id="rId10"/>
    <sheet name="③三中" sheetId="86" r:id="rId11"/>
    <sheet name="③数量" sheetId="87" state="hidden" r:id="rId12"/>
    <sheet name="④数量" sheetId="85" state="hidden" r:id="rId13"/>
    <sheet name="④四中" sheetId="80" r:id="rId14"/>
    <sheet name="⑤六中" sheetId="82" r:id="rId15"/>
    <sheet name="⑤数量" sheetId="83" state="hidden" r:id="rId16"/>
    <sheet name="⑥都和公民館" sheetId="76" r:id="rId17"/>
    <sheet name="⑥数量" sheetId="81" state="hidden" r:id="rId18"/>
    <sheet name="⑦新治地区" sheetId="74" r:id="rId19"/>
    <sheet name="⑦数量" sheetId="79" state="hidden" r:id="rId20"/>
    <sheet name="⑧神立地区" sheetId="72" r:id="rId21"/>
    <sheet name="⑧数量" sheetId="77" state="hidden" r:id="rId22"/>
    <sheet name="⑨勤労者センター" sheetId="67" r:id="rId23"/>
    <sheet name="⑩つくしの家" sheetId="25" r:id="rId24"/>
    <sheet name="⑩数量" sheetId="64" state="hidden" r:id="rId25"/>
    <sheet name="⑪天川保育園" sheetId="65" r:id="rId26"/>
    <sheet name="⑪数量表" sheetId="70" state="hidden" r:id="rId27"/>
    <sheet name="⑫神立保育 " sheetId="92" r:id="rId28"/>
    <sheet name="⑬ポプラ児童館" sheetId="68" r:id="rId29"/>
    <sheet name="⑬数量" sheetId="71" state="hidden" r:id="rId30"/>
    <sheet name="⑭神立消防署" sheetId="66" r:id="rId31"/>
    <sheet name="⑮新治消防" sheetId="60" r:id="rId32"/>
    <sheet name="⑮数量" sheetId="69" state="hidden" r:id="rId33"/>
    <sheet name="※dataシート" sheetId="26" state="hidden" r:id="rId34"/>
    <sheet name="入力シート (7)" sheetId="84" state="hidden" r:id="rId35"/>
    <sheet name="①拾い出し" sheetId="50" state="hidden" r:id="rId36"/>
    <sheet name="②拾い出し" sheetId="51" state="hidden" r:id="rId37"/>
    <sheet name="③拾い出し" sheetId="53" state="hidden" r:id="rId38"/>
    <sheet name="④拾い出し (2)" sheetId="54" state="hidden" r:id="rId39"/>
    <sheet name="⑤拾い出し " sheetId="55" state="hidden" r:id="rId40"/>
    <sheet name="⑥拾い出し " sheetId="56" state="hidden" r:id="rId41"/>
    <sheet name="⑧拾い出し" sheetId="58" state="hidden" r:id="rId42"/>
    <sheet name="⑨拾い出し" sheetId="57" state="hidden" r:id="rId43"/>
    <sheet name="④拾い出し (7)" sheetId="59" state="hidden" r:id="rId44"/>
  </sheets>
  <definedNames>
    <definedName name="_xlnm.Print_Area" localSheetId="22">⑨勤労者センター!$A$1:$I$45</definedName>
    <definedName name="_xlnm.Print_Area" localSheetId="6">省エネ効果等一覧表!$A$1:$Q$25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4" l="1"/>
  <c r="AP3" i="59"/>
  <c r="AO3" i="59"/>
  <c r="AN3" i="59"/>
  <c r="AM3" i="59"/>
  <c r="AL3" i="59"/>
  <c r="AK3" i="59"/>
  <c r="AJ3" i="59"/>
  <c r="AI3" i="59"/>
  <c r="AH3" i="59"/>
  <c r="AG3" i="59"/>
  <c r="AF3" i="59"/>
  <c r="AE3" i="59"/>
  <c r="AD3" i="59"/>
  <c r="AC3" i="59"/>
  <c r="AB3" i="59"/>
  <c r="AA3" i="59"/>
  <c r="Z3" i="59"/>
  <c r="Y3" i="59"/>
  <c r="X3" i="59"/>
  <c r="W3" i="59"/>
  <c r="V3" i="59"/>
  <c r="U3" i="59"/>
  <c r="T3" i="59"/>
  <c r="S3" i="59"/>
  <c r="R3" i="59"/>
  <c r="Q3" i="59"/>
  <c r="P3" i="59"/>
  <c r="O3" i="59"/>
  <c r="N3" i="59"/>
  <c r="M3" i="59"/>
  <c r="L3" i="59"/>
  <c r="K3" i="59"/>
  <c r="J3" i="59"/>
  <c r="I3" i="59"/>
  <c r="H3" i="59"/>
  <c r="G3" i="59"/>
  <c r="F3" i="59"/>
  <c r="E3" i="59"/>
  <c r="D3" i="59"/>
  <c r="C3" i="59"/>
  <c r="B3" i="59"/>
  <c r="A3" i="59"/>
  <c r="AY3" i="57"/>
  <c r="AX3" i="57"/>
  <c r="AW3" i="57"/>
  <c r="AV3" i="57"/>
  <c r="AU3" i="57"/>
  <c r="AT3" i="57"/>
  <c r="AS3" i="57"/>
  <c r="AR3" i="57"/>
  <c r="AQ3" i="57"/>
  <c r="AP3" i="57"/>
  <c r="AO3" i="57"/>
  <c r="AN3" i="57"/>
  <c r="AM3" i="57"/>
  <c r="AL3" i="57"/>
  <c r="AK3" i="57"/>
  <c r="AJ3" i="57"/>
  <c r="AI3" i="57"/>
  <c r="AH3" i="57"/>
  <c r="AG3" i="57"/>
  <c r="AF3" i="57"/>
  <c r="AE3" i="57"/>
  <c r="AD3" i="57"/>
  <c r="AC3" i="57"/>
  <c r="AB3" i="57"/>
  <c r="AA3" i="57"/>
  <c r="Z3" i="57"/>
  <c r="Y3" i="57"/>
  <c r="X3" i="57"/>
  <c r="W3" i="57"/>
  <c r="V3" i="57"/>
  <c r="U3" i="57"/>
  <c r="T3" i="57"/>
  <c r="S3" i="57"/>
  <c r="R3" i="57"/>
  <c r="Q3" i="57"/>
  <c r="P3" i="57"/>
  <c r="O3" i="57"/>
  <c r="N3" i="57"/>
  <c r="M3" i="57"/>
  <c r="L3" i="57"/>
  <c r="K3" i="57"/>
  <c r="J3" i="57"/>
  <c r="I3" i="57"/>
  <c r="H3" i="57"/>
  <c r="G3" i="57"/>
  <c r="F3" i="57"/>
  <c r="E3" i="57"/>
  <c r="D3" i="57"/>
  <c r="C3" i="57"/>
  <c r="B3" i="57"/>
  <c r="A3" i="57"/>
  <c r="AH3" i="58"/>
  <c r="AG3" i="58"/>
  <c r="AF3" i="58"/>
  <c r="AE3" i="58"/>
  <c r="AD3" i="58"/>
  <c r="AC3" i="58"/>
  <c r="AB3" i="58"/>
  <c r="AA3" i="58"/>
  <c r="Z3" i="58"/>
  <c r="Y3" i="58"/>
  <c r="X3" i="58"/>
  <c r="W3" i="58"/>
  <c r="V3" i="58"/>
  <c r="U3" i="58"/>
  <c r="T3" i="58"/>
  <c r="S3" i="58"/>
  <c r="R3" i="58"/>
  <c r="Q3" i="58"/>
  <c r="P3" i="58"/>
  <c r="O3" i="58"/>
  <c r="N3" i="58"/>
  <c r="M3" i="58"/>
  <c r="L3" i="58"/>
  <c r="K3" i="58"/>
  <c r="J3" i="58"/>
  <c r="I3" i="58"/>
  <c r="H3" i="58"/>
  <c r="G3" i="58"/>
  <c r="F3" i="58"/>
  <c r="E3" i="58"/>
  <c r="D3" i="58"/>
  <c r="C3" i="58"/>
  <c r="B3" i="58"/>
  <c r="A3" i="58"/>
  <c r="AS3" i="56"/>
  <c r="AR3" i="56"/>
  <c r="AQ3" i="56"/>
  <c r="AP3" i="56"/>
  <c r="AO3" i="56"/>
  <c r="AN3" i="56"/>
  <c r="AM3" i="56"/>
  <c r="AL3" i="56"/>
  <c r="AK3" i="56"/>
  <c r="AJ3" i="56"/>
  <c r="AI3" i="56"/>
  <c r="AH3" i="56"/>
  <c r="AG3" i="56"/>
  <c r="AF3" i="56"/>
  <c r="AE3" i="56"/>
  <c r="AD3" i="56"/>
  <c r="AC3" i="56"/>
  <c r="AB3" i="56"/>
  <c r="AA3" i="56"/>
  <c r="Z3" i="56"/>
  <c r="Y3" i="56"/>
  <c r="X3" i="56"/>
  <c r="W3" i="56"/>
  <c r="V3" i="56"/>
  <c r="U3" i="56"/>
  <c r="T3" i="56"/>
  <c r="S3" i="56"/>
  <c r="R3" i="56"/>
  <c r="Q3" i="56"/>
  <c r="P3" i="56"/>
  <c r="O3" i="56"/>
  <c r="N3" i="56"/>
  <c r="M3" i="56"/>
  <c r="L3" i="56"/>
  <c r="K3" i="56"/>
  <c r="J3" i="56"/>
  <c r="I3" i="56"/>
  <c r="H3" i="56"/>
  <c r="G3" i="56"/>
  <c r="F3" i="56"/>
  <c r="E3" i="56"/>
  <c r="D3" i="56"/>
  <c r="C3" i="56"/>
  <c r="B3" i="56"/>
  <c r="A3" i="56"/>
  <c r="AU3" i="55"/>
  <c r="AT3" i="55"/>
  <c r="AS3" i="55"/>
  <c r="AR3" i="55"/>
  <c r="AQ3" i="55"/>
  <c r="AP3" i="55"/>
  <c r="AO3" i="55"/>
  <c r="AN3" i="55"/>
  <c r="AM3" i="55"/>
  <c r="AL3" i="55"/>
  <c r="AK3" i="55"/>
  <c r="AJ3" i="55"/>
  <c r="AI3" i="55"/>
  <c r="AH3" i="55"/>
  <c r="AG3" i="55"/>
  <c r="AF3" i="55"/>
  <c r="AE3" i="55"/>
  <c r="AD3" i="55"/>
  <c r="AC3" i="55"/>
  <c r="AB3" i="55"/>
  <c r="AA3" i="55"/>
  <c r="Z3" i="55"/>
  <c r="Y3" i="55"/>
  <c r="X3" i="55"/>
  <c r="W3" i="55"/>
  <c r="V3" i="55"/>
  <c r="U3" i="55"/>
  <c r="T3" i="55"/>
  <c r="S3" i="55"/>
  <c r="R3" i="55"/>
  <c r="Q3" i="55"/>
  <c r="P3" i="55"/>
  <c r="O3" i="55"/>
  <c r="N3" i="55"/>
  <c r="M3" i="55"/>
  <c r="L3" i="55"/>
  <c r="K3" i="55"/>
  <c r="J3" i="55"/>
  <c r="I3" i="55"/>
  <c r="H3" i="55"/>
  <c r="G3" i="55"/>
  <c r="F3" i="55"/>
  <c r="E3" i="55"/>
  <c r="D3" i="55"/>
  <c r="C3" i="55"/>
  <c r="B3" i="55"/>
  <c r="A3" i="55"/>
  <c r="AN3" i="54"/>
  <c r="AM3" i="54"/>
  <c r="AL3" i="54"/>
  <c r="AK3" i="54"/>
  <c r="AJ3" i="54"/>
  <c r="AI3" i="54"/>
  <c r="AH3" i="54"/>
  <c r="AG3" i="54"/>
  <c r="AF3" i="54"/>
  <c r="AE3" i="54"/>
  <c r="AD3" i="54"/>
  <c r="AC3" i="54"/>
  <c r="AB3" i="54"/>
  <c r="AA3" i="54"/>
  <c r="Z3" i="54"/>
  <c r="Y3" i="54"/>
  <c r="X3" i="54"/>
  <c r="W3" i="54"/>
  <c r="V3" i="54"/>
  <c r="U3" i="54"/>
  <c r="T3" i="54"/>
  <c r="S3" i="54"/>
  <c r="R3" i="54"/>
  <c r="Q3" i="54"/>
  <c r="P3" i="54"/>
  <c r="O3" i="54"/>
  <c r="N3" i="54"/>
  <c r="M3" i="54"/>
  <c r="L3" i="54"/>
  <c r="K3" i="54"/>
  <c r="J3" i="54"/>
  <c r="I3" i="54"/>
  <c r="H3" i="54"/>
  <c r="G3" i="54"/>
  <c r="F3" i="54"/>
  <c r="E3" i="54"/>
  <c r="D3" i="54"/>
  <c r="C3" i="54"/>
  <c r="B3" i="54"/>
  <c r="A3" i="54"/>
  <c r="AS3" i="53"/>
  <c r="AR3" i="53"/>
  <c r="AQ3" i="53"/>
  <c r="AP3" i="53"/>
  <c r="AO3" i="53"/>
  <c r="AN3" i="53"/>
  <c r="AM3" i="53"/>
  <c r="AL3" i="53"/>
  <c r="AK3" i="53"/>
  <c r="AJ3" i="53"/>
  <c r="AI3" i="53"/>
  <c r="AH3" i="53"/>
  <c r="AG3" i="53"/>
  <c r="AF3" i="53"/>
  <c r="AE3" i="53"/>
  <c r="AD3" i="53"/>
  <c r="AC3" i="53"/>
  <c r="AB3" i="53"/>
  <c r="AA3" i="53"/>
  <c r="Z3" i="53"/>
  <c r="Y3" i="53"/>
  <c r="X3" i="53"/>
  <c r="W3" i="53"/>
  <c r="V3" i="53"/>
  <c r="U3" i="53"/>
  <c r="T3" i="53"/>
  <c r="S3" i="53"/>
  <c r="R3" i="53"/>
  <c r="Q3" i="53"/>
  <c r="P3" i="53"/>
  <c r="O3" i="53"/>
  <c r="N3" i="53"/>
  <c r="M3" i="53"/>
  <c r="L3" i="53"/>
  <c r="K3" i="53"/>
  <c r="J3" i="53"/>
  <c r="I3" i="53"/>
  <c r="H3" i="53"/>
  <c r="G3" i="53"/>
  <c r="F3" i="53"/>
  <c r="E3" i="53"/>
  <c r="D3" i="53"/>
  <c r="C3" i="53"/>
  <c r="B3" i="53"/>
  <c r="A3" i="53"/>
  <c r="BD3" i="51"/>
  <c r="BC3" i="51"/>
  <c r="BB3" i="51"/>
  <c r="BA3" i="51"/>
  <c r="AZ3" i="51"/>
  <c r="AY3" i="51"/>
  <c r="AX3" i="51"/>
  <c r="AW3" i="51"/>
  <c r="AV3" i="51"/>
  <c r="AU3" i="51"/>
  <c r="AT3" i="51"/>
  <c r="AS3" i="51"/>
  <c r="AR3" i="51"/>
  <c r="AQ3" i="51"/>
  <c r="AP3" i="51"/>
  <c r="AO3" i="51"/>
  <c r="AN3" i="51"/>
  <c r="AM3" i="51"/>
  <c r="AL3" i="51"/>
  <c r="AK3" i="51"/>
  <c r="AJ3" i="51"/>
  <c r="AI3" i="51"/>
  <c r="AH3" i="51"/>
  <c r="AG3" i="51"/>
  <c r="AF3" i="51"/>
  <c r="AE3" i="51"/>
  <c r="AD3" i="51"/>
  <c r="AC3" i="51"/>
  <c r="AB3" i="51"/>
  <c r="AA3" i="51"/>
  <c r="Z3" i="51"/>
  <c r="Y3" i="51"/>
  <c r="X3" i="51"/>
  <c r="W3" i="51"/>
  <c r="V3" i="51"/>
  <c r="U3" i="51"/>
  <c r="T3" i="51"/>
  <c r="S3" i="51"/>
  <c r="R3" i="51"/>
  <c r="Q3" i="51"/>
  <c r="P3" i="51"/>
  <c r="O3" i="51"/>
  <c r="N3" i="51"/>
  <c r="M3" i="51"/>
  <c r="L3" i="51"/>
  <c r="K3" i="51"/>
  <c r="J3" i="51"/>
  <c r="I3" i="51"/>
  <c r="H3" i="51"/>
  <c r="G3" i="51"/>
  <c r="F3" i="51"/>
  <c r="E3" i="51"/>
  <c r="D3" i="51"/>
  <c r="C3" i="51"/>
  <c r="B3" i="51"/>
  <c r="A3" i="51"/>
  <c r="AX3" i="50"/>
  <c r="AW3" i="50"/>
  <c r="AV3" i="50"/>
  <c r="AU3" i="50"/>
  <c r="AT3" i="50"/>
  <c r="AS3" i="50"/>
  <c r="AR3" i="50"/>
  <c r="AQ3" i="50"/>
  <c r="AP3" i="50"/>
  <c r="AO3" i="50"/>
  <c r="AN3" i="50"/>
  <c r="AM3" i="50"/>
  <c r="AL3" i="50"/>
  <c r="AK3" i="50"/>
  <c r="AJ3" i="50"/>
  <c r="AI3" i="50"/>
  <c r="AH3" i="50"/>
  <c r="AG3" i="50"/>
  <c r="AF3" i="50"/>
  <c r="AE3" i="50"/>
  <c r="AD3" i="50"/>
  <c r="AC3" i="50"/>
  <c r="AB3" i="50"/>
  <c r="AA3" i="50"/>
  <c r="Z3" i="50"/>
  <c r="Y3" i="50"/>
  <c r="X3" i="50"/>
  <c r="W3" i="50"/>
  <c r="V3" i="50"/>
  <c r="U3" i="50"/>
  <c r="T3" i="50"/>
  <c r="S3" i="50"/>
  <c r="R3" i="50"/>
  <c r="Q3" i="50"/>
  <c r="P3" i="50"/>
  <c r="O3" i="50"/>
  <c r="N3" i="50"/>
  <c r="M3" i="50"/>
  <c r="L3" i="50"/>
  <c r="K3" i="50"/>
  <c r="J3" i="50"/>
  <c r="I3" i="50"/>
  <c r="H3" i="50"/>
  <c r="G3" i="50"/>
  <c r="F3" i="50"/>
  <c r="E3" i="50"/>
  <c r="D3" i="50"/>
  <c r="C3" i="50"/>
  <c r="B3" i="50"/>
  <c r="A3" i="50"/>
  <c r="G64" i="84"/>
  <c r="G63" i="84"/>
  <c r="G62" i="84"/>
  <c r="AU61" i="84"/>
  <c r="AT61" i="84"/>
  <c r="AS61" i="84"/>
  <c r="AQ61" i="84"/>
  <c r="AP61" i="84"/>
  <c r="AO61" i="84"/>
  <c r="AM61" i="84"/>
  <c r="AL61" i="84"/>
  <c r="AK61" i="84"/>
  <c r="AJ61" i="84"/>
  <c r="AI61" i="84"/>
  <c r="AH61" i="84"/>
  <c r="AG61" i="84"/>
  <c r="AF61" i="84"/>
  <c r="AE61" i="84"/>
  <c r="AD61" i="84"/>
  <c r="AC61" i="84"/>
  <c r="AB61" i="84"/>
  <c r="AA61" i="84"/>
  <c r="Z61" i="84"/>
  <c r="Y61" i="84"/>
  <c r="X61" i="84"/>
  <c r="W61" i="84"/>
  <c r="V61" i="84"/>
  <c r="U61" i="84"/>
  <c r="T61" i="84"/>
  <c r="S61" i="84"/>
  <c r="R61" i="84"/>
  <c r="Q61" i="84"/>
  <c r="P61" i="84"/>
  <c r="O61" i="84"/>
  <c r="N61" i="84"/>
  <c r="M61" i="84"/>
  <c r="L61" i="84"/>
  <c r="AU60" i="84"/>
  <c r="AT60" i="84"/>
  <c r="AS60" i="84"/>
  <c r="AQ60" i="84"/>
  <c r="AP60" i="84"/>
  <c r="AO60" i="84"/>
  <c r="AM60" i="84"/>
  <c r="AL60" i="84"/>
  <c r="AK60" i="84"/>
  <c r="AJ60" i="84"/>
  <c r="AI60" i="84"/>
  <c r="AH60" i="84"/>
  <c r="AG60" i="84"/>
  <c r="AF60" i="84"/>
  <c r="AE60" i="84"/>
  <c r="AD60" i="84"/>
  <c r="AC60" i="84"/>
  <c r="AB60" i="84"/>
  <c r="AA60" i="84"/>
  <c r="Z60" i="84"/>
  <c r="Y60" i="84"/>
  <c r="X60" i="84"/>
  <c r="W60" i="84"/>
  <c r="V60" i="84"/>
  <c r="U60" i="84"/>
  <c r="T60" i="84"/>
  <c r="S60" i="84"/>
  <c r="R60" i="84"/>
  <c r="Q60" i="84"/>
  <c r="P60" i="84"/>
  <c r="O60" i="84"/>
  <c r="N60" i="84"/>
  <c r="M60" i="84"/>
  <c r="L60" i="84"/>
  <c r="AU59" i="84"/>
  <c r="AT59" i="84"/>
  <c r="AS59" i="84"/>
  <c r="AQ59" i="84"/>
  <c r="AP59" i="84"/>
  <c r="AO59" i="84"/>
  <c r="AM59" i="84"/>
  <c r="AL59" i="84"/>
  <c r="AK59" i="84"/>
  <c r="AJ59" i="84"/>
  <c r="AI59" i="84"/>
  <c r="AH59" i="84"/>
  <c r="AG59" i="84"/>
  <c r="AF59" i="84"/>
  <c r="AE59" i="84"/>
  <c r="AD59" i="84"/>
  <c r="AC59" i="84"/>
  <c r="AB59" i="84"/>
  <c r="AA59" i="84"/>
  <c r="Z59" i="84"/>
  <c r="Y59" i="84"/>
  <c r="X59" i="84"/>
  <c r="W59" i="84"/>
  <c r="V59" i="84"/>
  <c r="U59" i="84"/>
  <c r="T59" i="84"/>
  <c r="S59" i="84"/>
  <c r="R59" i="84"/>
  <c r="Q59" i="84"/>
  <c r="P59" i="84"/>
  <c r="O59" i="84"/>
  <c r="N59" i="84"/>
  <c r="M59" i="84"/>
  <c r="L59" i="84"/>
  <c r="AU58" i="84"/>
  <c r="AT58" i="84"/>
  <c r="AS58" i="84"/>
  <c r="AQ58" i="84"/>
  <c r="AP58" i="84"/>
  <c r="AO58" i="84"/>
  <c r="AM58" i="84"/>
  <c r="AL58" i="84"/>
  <c r="AK58" i="84"/>
  <c r="AJ58" i="84"/>
  <c r="AI58" i="84"/>
  <c r="AH58" i="84"/>
  <c r="AG58" i="84"/>
  <c r="AF58" i="84"/>
  <c r="AE58" i="84"/>
  <c r="AD58" i="84"/>
  <c r="AC58" i="84"/>
  <c r="AB58" i="84"/>
  <c r="AA58" i="84"/>
  <c r="Z58" i="84"/>
  <c r="Y58" i="84"/>
  <c r="X58" i="84"/>
  <c r="W58" i="84"/>
  <c r="V58" i="84"/>
  <c r="U58" i="84"/>
  <c r="T58" i="84"/>
  <c r="S58" i="84"/>
  <c r="R58" i="84"/>
  <c r="Q58" i="84"/>
  <c r="P58" i="84"/>
  <c r="O58" i="84"/>
  <c r="N58" i="84"/>
  <c r="M58" i="84"/>
  <c r="L58" i="84"/>
  <c r="AU57" i="84"/>
  <c r="AT57" i="84"/>
  <c r="AS57" i="84"/>
  <c r="AQ57" i="84"/>
  <c r="AP57" i="84"/>
  <c r="AO57" i="84"/>
  <c r="AM57" i="84"/>
  <c r="AL57" i="84"/>
  <c r="AK57" i="84"/>
  <c r="AJ57" i="84"/>
  <c r="AI57" i="84"/>
  <c r="AH57" i="84"/>
  <c r="AG57" i="84"/>
  <c r="AF57" i="84"/>
  <c r="AE57" i="84"/>
  <c r="AD57" i="84"/>
  <c r="AC57" i="84"/>
  <c r="AB57" i="84"/>
  <c r="AA57" i="84"/>
  <c r="Z57" i="84"/>
  <c r="Y57" i="84"/>
  <c r="X57" i="84"/>
  <c r="W57" i="84"/>
  <c r="V57" i="84"/>
  <c r="U57" i="84"/>
  <c r="T57" i="84"/>
  <c r="S57" i="84"/>
  <c r="R57" i="84"/>
  <c r="Q57" i="84"/>
  <c r="P57" i="84"/>
  <c r="O57" i="84"/>
  <c r="N57" i="84"/>
  <c r="M57" i="84"/>
  <c r="L57" i="84"/>
  <c r="AU56" i="84"/>
  <c r="AT56" i="84"/>
  <c r="AS56" i="84"/>
  <c r="AQ56" i="84"/>
  <c r="AP56" i="84"/>
  <c r="AO56" i="84"/>
  <c r="AM56" i="84"/>
  <c r="AL56" i="84"/>
  <c r="AK56" i="84"/>
  <c r="AJ56" i="84"/>
  <c r="AI56" i="84"/>
  <c r="AH56" i="84"/>
  <c r="AG56" i="84"/>
  <c r="AF56" i="84"/>
  <c r="AE56" i="84"/>
  <c r="AD56" i="84"/>
  <c r="AC56" i="84"/>
  <c r="AB56" i="84"/>
  <c r="AA56" i="84"/>
  <c r="Z56" i="84"/>
  <c r="Y56" i="84"/>
  <c r="X56" i="84"/>
  <c r="W56" i="84"/>
  <c r="V56" i="84"/>
  <c r="U56" i="84"/>
  <c r="T56" i="84"/>
  <c r="S56" i="84"/>
  <c r="R56" i="84"/>
  <c r="Q56" i="84"/>
  <c r="P56" i="84"/>
  <c r="O56" i="84"/>
  <c r="N56" i="84"/>
  <c r="M56" i="84"/>
  <c r="L56" i="84"/>
  <c r="AU55" i="84"/>
  <c r="AT55" i="84"/>
  <c r="AS55" i="84"/>
  <c r="AQ55" i="84"/>
  <c r="AP55" i="84"/>
  <c r="AO55" i="84"/>
  <c r="AM55" i="84"/>
  <c r="AL55" i="84"/>
  <c r="AK55" i="84"/>
  <c r="AJ55" i="84"/>
  <c r="AI55" i="84"/>
  <c r="AH55" i="84"/>
  <c r="AG55" i="84"/>
  <c r="AF55" i="84"/>
  <c r="AE55" i="84"/>
  <c r="AD55" i="84"/>
  <c r="AC55" i="84"/>
  <c r="AB55" i="84"/>
  <c r="AA55" i="84"/>
  <c r="Z55" i="84"/>
  <c r="Y55" i="84"/>
  <c r="X55" i="84"/>
  <c r="W55" i="84"/>
  <c r="V55" i="84"/>
  <c r="U55" i="84"/>
  <c r="T55" i="84"/>
  <c r="S55" i="84"/>
  <c r="R55" i="84"/>
  <c r="Q55" i="84"/>
  <c r="P55" i="84"/>
  <c r="O55" i="84"/>
  <c r="N55" i="84"/>
  <c r="M55" i="84"/>
  <c r="L55" i="84"/>
  <c r="AU54" i="84"/>
  <c r="AT54" i="84"/>
  <c r="AS54" i="84"/>
  <c r="AQ54" i="84"/>
  <c r="AP54" i="84"/>
  <c r="AO54" i="84"/>
  <c r="AM54" i="84"/>
  <c r="AL54" i="84"/>
  <c r="AK54" i="84"/>
  <c r="AJ54" i="84"/>
  <c r="AI54" i="84"/>
  <c r="AH54" i="84"/>
  <c r="AG54" i="84"/>
  <c r="AF54" i="84"/>
  <c r="AE54" i="84"/>
  <c r="AD54" i="84"/>
  <c r="AC54" i="84"/>
  <c r="AB54" i="84"/>
  <c r="AA54" i="84"/>
  <c r="Z54" i="84"/>
  <c r="Y54" i="84"/>
  <c r="X54" i="84"/>
  <c r="W54" i="84"/>
  <c r="V54" i="84"/>
  <c r="U54" i="84"/>
  <c r="T54" i="84"/>
  <c r="S54" i="84"/>
  <c r="R54" i="84"/>
  <c r="Q54" i="84"/>
  <c r="P54" i="84"/>
  <c r="O54" i="84"/>
  <c r="N54" i="84"/>
  <c r="M54" i="84"/>
  <c r="L54" i="84"/>
  <c r="AU53" i="84"/>
  <c r="AT53" i="84"/>
  <c r="AS53" i="84"/>
  <c r="AQ53" i="84"/>
  <c r="AP53" i="84"/>
  <c r="AO53" i="84"/>
  <c r="AM53" i="84"/>
  <c r="AL53" i="84"/>
  <c r="AK53" i="84"/>
  <c r="AJ53" i="84"/>
  <c r="AI53" i="84"/>
  <c r="AH53" i="84"/>
  <c r="AG53" i="84"/>
  <c r="AF53" i="84"/>
  <c r="AE53" i="84"/>
  <c r="AD53" i="84"/>
  <c r="AC53" i="84"/>
  <c r="AB53" i="84"/>
  <c r="AA53" i="84"/>
  <c r="Z53" i="84"/>
  <c r="Y53" i="84"/>
  <c r="X53" i="84"/>
  <c r="W53" i="84"/>
  <c r="V53" i="84"/>
  <c r="U53" i="84"/>
  <c r="T53" i="84"/>
  <c r="S53" i="84"/>
  <c r="R53" i="84"/>
  <c r="Q53" i="84"/>
  <c r="P53" i="84"/>
  <c r="O53" i="84"/>
  <c r="N53" i="84"/>
  <c r="M53" i="84"/>
  <c r="L53" i="84"/>
  <c r="AU52" i="84"/>
  <c r="AT52" i="84"/>
  <c r="AS52" i="84"/>
  <c r="AQ52" i="84"/>
  <c r="AP52" i="84"/>
  <c r="AO52" i="84"/>
  <c r="AM52" i="84"/>
  <c r="AL52" i="84"/>
  <c r="AK52" i="84"/>
  <c r="AJ52" i="84"/>
  <c r="AI52" i="84"/>
  <c r="AH52" i="84"/>
  <c r="AG52" i="84"/>
  <c r="AF52" i="84"/>
  <c r="AE52" i="84"/>
  <c r="AD52" i="84"/>
  <c r="AC52" i="84"/>
  <c r="AB52" i="84"/>
  <c r="AA52" i="84"/>
  <c r="Z52" i="84"/>
  <c r="Y52" i="84"/>
  <c r="X52" i="84"/>
  <c r="W52" i="84"/>
  <c r="V52" i="84"/>
  <c r="U52" i="84"/>
  <c r="T52" i="84"/>
  <c r="S52" i="84"/>
  <c r="R52" i="84"/>
  <c r="Q52" i="84"/>
  <c r="P52" i="84"/>
  <c r="O52" i="84"/>
  <c r="N52" i="84"/>
  <c r="M52" i="84"/>
  <c r="L52" i="84"/>
  <c r="AU51" i="84"/>
  <c r="AT51" i="84"/>
  <c r="AS51" i="84"/>
  <c r="AQ51" i="84"/>
  <c r="AP51" i="84"/>
  <c r="AO51" i="84"/>
  <c r="AM51" i="84"/>
  <c r="AL51" i="84"/>
  <c r="AK51" i="84"/>
  <c r="AJ51" i="84"/>
  <c r="AI51" i="84"/>
  <c r="AH51" i="84"/>
  <c r="AG51" i="84"/>
  <c r="AF51" i="84"/>
  <c r="AE51" i="84"/>
  <c r="AD51" i="84"/>
  <c r="AC51" i="84"/>
  <c r="AB51" i="84"/>
  <c r="AA51" i="84"/>
  <c r="Z51" i="84"/>
  <c r="Y51" i="84"/>
  <c r="X51" i="84"/>
  <c r="W51" i="84"/>
  <c r="V51" i="84"/>
  <c r="U51" i="84"/>
  <c r="T51" i="84"/>
  <c r="S51" i="84"/>
  <c r="R51" i="84"/>
  <c r="Q51" i="84"/>
  <c r="P51" i="84"/>
  <c r="O51" i="84"/>
  <c r="N51" i="84"/>
  <c r="M51" i="84"/>
  <c r="L51" i="84"/>
  <c r="AU50" i="84"/>
  <c r="AT50" i="84"/>
  <c r="AS50" i="84"/>
  <c r="AQ50" i="84"/>
  <c r="AP50" i="84"/>
  <c r="AO50" i="84"/>
  <c r="AM50" i="84"/>
  <c r="AL50" i="84"/>
  <c r="AK50" i="84"/>
  <c r="AJ50" i="84"/>
  <c r="AI50" i="84"/>
  <c r="AH50" i="84"/>
  <c r="AG50" i="84"/>
  <c r="AF50" i="84"/>
  <c r="AE50" i="84"/>
  <c r="AD50" i="84"/>
  <c r="AC50" i="84"/>
  <c r="AB50" i="84"/>
  <c r="AA50" i="84"/>
  <c r="Z50" i="84"/>
  <c r="Y50" i="84"/>
  <c r="X50" i="84"/>
  <c r="W50" i="84"/>
  <c r="V50" i="84"/>
  <c r="U50" i="84"/>
  <c r="T50" i="84"/>
  <c r="S50" i="84"/>
  <c r="R50" i="84"/>
  <c r="Q50" i="84"/>
  <c r="P50" i="84"/>
  <c r="O50" i="84"/>
  <c r="N50" i="84"/>
  <c r="M50" i="84"/>
  <c r="L50" i="84"/>
  <c r="AU49" i="84"/>
  <c r="AT49" i="84"/>
  <c r="AS49" i="84"/>
  <c r="AQ49" i="84"/>
  <c r="AP49" i="84"/>
  <c r="AO49" i="84"/>
  <c r="AM49" i="84"/>
  <c r="AL49" i="84"/>
  <c r="AK49" i="84"/>
  <c r="AJ49" i="84"/>
  <c r="AI49" i="84"/>
  <c r="AH49" i="84"/>
  <c r="AG49" i="84"/>
  <c r="AF49" i="84"/>
  <c r="AE49" i="84"/>
  <c r="AD49" i="84"/>
  <c r="AC49" i="84"/>
  <c r="AB49" i="84"/>
  <c r="AA49" i="84"/>
  <c r="Z49" i="84"/>
  <c r="Y49" i="84"/>
  <c r="X49" i="84"/>
  <c r="W49" i="84"/>
  <c r="V49" i="84"/>
  <c r="U49" i="84"/>
  <c r="T49" i="84"/>
  <c r="S49" i="84"/>
  <c r="R49" i="84"/>
  <c r="Q49" i="84"/>
  <c r="P49" i="84"/>
  <c r="O49" i="84"/>
  <c r="N49" i="84"/>
  <c r="M49" i="84"/>
  <c r="L49" i="84"/>
  <c r="AU48" i="84"/>
  <c r="AT48" i="84"/>
  <c r="AS48" i="84"/>
  <c r="AQ48" i="84"/>
  <c r="AP48" i="84"/>
  <c r="AO48" i="84"/>
  <c r="AM48" i="84"/>
  <c r="AL48" i="84"/>
  <c r="AK48" i="84"/>
  <c r="AJ48" i="84"/>
  <c r="AI48" i="84"/>
  <c r="AH48" i="84"/>
  <c r="AG48" i="84"/>
  <c r="AF48" i="84"/>
  <c r="AE48" i="84"/>
  <c r="AD48" i="84"/>
  <c r="AC48" i="84"/>
  <c r="AB48" i="84"/>
  <c r="AA48" i="84"/>
  <c r="Z48" i="84"/>
  <c r="Y48" i="84"/>
  <c r="X48" i="84"/>
  <c r="W48" i="84"/>
  <c r="V48" i="84"/>
  <c r="U48" i="84"/>
  <c r="T48" i="84"/>
  <c r="S48" i="84"/>
  <c r="R48" i="84"/>
  <c r="Q48" i="84"/>
  <c r="P48" i="84"/>
  <c r="O48" i="84"/>
  <c r="N48" i="84"/>
  <c r="M48" i="84"/>
  <c r="L48" i="84"/>
  <c r="AU47" i="84"/>
  <c r="AT47" i="84"/>
  <c r="AS47" i="84"/>
  <c r="AQ47" i="84"/>
  <c r="AP47" i="84"/>
  <c r="AO47" i="84"/>
  <c r="AM47" i="84"/>
  <c r="AL47" i="84"/>
  <c r="AK47" i="84"/>
  <c r="AJ47" i="84"/>
  <c r="AI47" i="84"/>
  <c r="AH47" i="84"/>
  <c r="AG47" i="84"/>
  <c r="AF47" i="84"/>
  <c r="AE47" i="84"/>
  <c r="AD47" i="84"/>
  <c r="AC47" i="84"/>
  <c r="AB47" i="84"/>
  <c r="AA47" i="84"/>
  <c r="Z47" i="84"/>
  <c r="Y47" i="84"/>
  <c r="X47" i="84"/>
  <c r="W47" i="84"/>
  <c r="V47" i="84"/>
  <c r="U47" i="84"/>
  <c r="T47" i="84"/>
  <c r="S47" i="84"/>
  <c r="R47" i="84"/>
  <c r="Q47" i="84"/>
  <c r="P47" i="84"/>
  <c r="O47" i="84"/>
  <c r="N47" i="84"/>
  <c r="M47" i="84"/>
  <c r="L47" i="84"/>
  <c r="AU46" i="84"/>
  <c r="AT46" i="84"/>
  <c r="AS46" i="84"/>
  <c r="AQ46" i="84"/>
  <c r="AP46" i="84"/>
  <c r="AO46" i="84"/>
  <c r="AM46" i="84"/>
  <c r="AL46" i="84"/>
  <c r="AK46" i="84"/>
  <c r="AJ46" i="84"/>
  <c r="AI46" i="84"/>
  <c r="AH46" i="84"/>
  <c r="AG46" i="84"/>
  <c r="AF46" i="84"/>
  <c r="AE46" i="84"/>
  <c r="AD46" i="84"/>
  <c r="AC46" i="84"/>
  <c r="AB46" i="84"/>
  <c r="AA46" i="84"/>
  <c r="Z46" i="84"/>
  <c r="Y46" i="84"/>
  <c r="X46" i="84"/>
  <c r="W46" i="84"/>
  <c r="V46" i="84"/>
  <c r="U46" i="84"/>
  <c r="T46" i="84"/>
  <c r="S46" i="84"/>
  <c r="R46" i="84"/>
  <c r="Q46" i="84"/>
  <c r="P46" i="84"/>
  <c r="O46" i="84"/>
  <c r="N46" i="84"/>
  <c r="M46" i="84"/>
  <c r="L46" i="84"/>
  <c r="AU45" i="84"/>
  <c r="AT45" i="84"/>
  <c r="AS45" i="84"/>
  <c r="AQ45" i="84"/>
  <c r="AP45" i="84"/>
  <c r="AO45" i="84"/>
  <c r="AM45" i="84"/>
  <c r="AL45" i="84"/>
  <c r="AK45" i="84"/>
  <c r="AJ45" i="84"/>
  <c r="AI45" i="84"/>
  <c r="AH45" i="84"/>
  <c r="AG45" i="84"/>
  <c r="AF45" i="84"/>
  <c r="AE45" i="84"/>
  <c r="AD45" i="84"/>
  <c r="AC45" i="84"/>
  <c r="AB45" i="84"/>
  <c r="AA45" i="84"/>
  <c r="Z45" i="84"/>
  <c r="Y45" i="84"/>
  <c r="X45" i="84"/>
  <c r="W45" i="84"/>
  <c r="V45" i="84"/>
  <c r="U45" i="84"/>
  <c r="T45" i="84"/>
  <c r="S45" i="84"/>
  <c r="R45" i="84"/>
  <c r="Q45" i="84"/>
  <c r="P45" i="84"/>
  <c r="O45" i="84"/>
  <c r="N45" i="84"/>
  <c r="M45" i="84"/>
  <c r="L45" i="84"/>
  <c r="AU44" i="84"/>
  <c r="AT44" i="84"/>
  <c r="AS44" i="84"/>
  <c r="AQ44" i="84"/>
  <c r="AP44" i="84"/>
  <c r="AO44" i="84"/>
  <c r="AM44" i="84"/>
  <c r="AL44" i="84"/>
  <c r="AK44" i="84"/>
  <c r="AJ44" i="84"/>
  <c r="AI44" i="84"/>
  <c r="AH44" i="84"/>
  <c r="AG44" i="84"/>
  <c r="AF44" i="84"/>
  <c r="AE44" i="84"/>
  <c r="AD44" i="84"/>
  <c r="AC44" i="84"/>
  <c r="AB44" i="84"/>
  <c r="AA44" i="84"/>
  <c r="Z44" i="84"/>
  <c r="Y44" i="84"/>
  <c r="X44" i="84"/>
  <c r="W44" i="84"/>
  <c r="V44" i="84"/>
  <c r="U44" i="84"/>
  <c r="T44" i="84"/>
  <c r="S44" i="84"/>
  <c r="R44" i="84"/>
  <c r="Q44" i="84"/>
  <c r="P44" i="84"/>
  <c r="O44" i="84"/>
  <c r="N44" i="84"/>
  <c r="M44" i="84"/>
  <c r="L44" i="84"/>
  <c r="AU43" i="84"/>
  <c r="AT43" i="84"/>
  <c r="AS43" i="84"/>
  <c r="AQ43" i="84"/>
  <c r="AP43" i="84"/>
  <c r="AO43" i="84"/>
  <c r="AM43" i="84"/>
  <c r="AL43" i="84"/>
  <c r="AK43" i="84"/>
  <c r="AJ43" i="84"/>
  <c r="AI43" i="84"/>
  <c r="AH43" i="84"/>
  <c r="AG43" i="84"/>
  <c r="AF43" i="84"/>
  <c r="AE43" i="84"/>
  <c r="AD43" i="84"/>
  <c r="AC43" i="84"/>
  <c r="AB43" i="84"/>
  <c r="AA43" i="84"/>
  <c r="Z43" i="84"/>
  <c r="Y43" i="84"/>
  <c r="X43" i="84"/>
  <c r="W43" i="84"/>
  <c r="V43" i="84"/>
  <c r="U43" i="84"/>
  <c r="T43" i="84"/>
  <c r="S43" i="84"/>
  <c r="R43" i="84"/>
  <c r="Q43" i="84"/>
  <c r="P43" i="84"/>
  <c r="O43" i="84"/>
  <c r="N43" i="84"/>
  <c r="M43" i="84"/>
  <c r="L43" i="84"/>
  <c r="AU42" i="84"/>
  <c r="AT42" i="84"/>
  <c r="AS42" i="84"/>
  <c r="AQ42" i="84"/>
  <c r="AP42" i="84"/>
  <c r="AO42" i="84"/>
  <c r="AM42" i="84"/>
  <c r="AL42" i="84"/>
  <c r="AK42" i="84"/>
  <c r="AJ42" i="84"/>
  <c r="AH42" i="84"/>
  <c r="AG42" i="84"/>
  <c r="AD42" i="84"/>
  <c r="AC42" i="84"/>
  <c r="AB42" i="84"/>
  <c r="AA42" i="84"/>
  <c r="Z42" i="84"/>
  <c r="Y42" i="84"/>
  <c r="W42" i="84"/>
  <c r="U42" i="84"/>
  <c r="T42" i="84"/>
  <c r="S42" i="84"/>
  <c r="R42" i="84"/>
  <c r="Q42" i="84"/>
  <c r="N42" i="84"/>
  <c r="M42" i="84"/>
  <c r="L42" i="84"/>
  <c r="AU41" i="84"/>
  <c r="AT41" i="84"/>
  <c r="AS41" i="84"/>
  <c r="AQ41" i="84"/>
  <c r="AP41" i="84"/>
  <c r="AO41" i="84"/>
  <c r="AM41" i="84"/>
  <c r="AL41" i="84"/>
  <c r="AK41" i="84"/>
  <c r="AJ41" i="84"/>
  <c r="AH41" i="84"/>
  <c r="AG41" i="84"/>
  <c r="AD41" i="84"/>
  <c r="AC41" i="84"/>
  <c r="AB41" i="84"/>
  <c r="AA41" i="84"/>
  <c r="Z41" i="84"/>
  <c r="Y41" i="84"/>
  <c r="W41" i="84"/>
  <c r="U41" i="84"/>
  <c r="T41" i="84"/>
  <c r="S41" i="84"/>
  <c r="R41" i="84"/>
  <c r="Q41" i="84"/>
  <c r="N41" i="84"/>
  <c r="M41" i="84"/>
  <c r="L41" i="84"/>
  <c r="AU40" i="84"/>
  <c r="AT40" i="84"/>
  <c r="AS40" i="84"/>
  <c r="AQ40" i="84"/>
  <c r="AP40" i="84"/>
  <c r="AO40" i="84"/>
  <c r="AM40" i="84"/>
  <c r="AL40" i="84"/>
  <c r="AK40" i="84"/>
  <c r="AJ40" i="84"/>
  <c r="AI40" i="84"/>
  <c r="AH40" i="84"/>
  <c r="AG40" i="84"/>
  <c r="AF40" i="84"/>
  <c r="AE40" i="84"/>
  <c r="AD40" i="84"/>
  <c r="AC40" i="84"/>
  <c r="AA40" i="84"/>
  <c r="Z40" i="84"/>
  <c r="Y40" i="84"/>
  <c r="X40" i="84"/>
  <c r="W40" i="84"/>
  <c r="V40" i="84"/>
  <c r="U40" i="84"/>
  <c r="T40" i="84"/>
  <c r="S40" i="84"/>
  <c r="R40" i="84"/>
  <c r="Q40" i="84"/>
  <c r="P40" i="84"/>
  <c r="O40" i="84"/>
  <c r="N40" i="84"/>
  <c r="M40" i="84"/>
  <c r="L40" i="84"/>
  <c r="AU39" i="84"/>
  <c r="AT39" i="84"/>
  <c r="AS39" i="84"/>
  <c r="AQ39" i="84"/>
  <c r="AP39" i="84"/>
  <c r="AO39" i="84"/>
  <c r="AM39" i="84"/>
  <c r="AL39" i="84"/>
  <c r="AK39" i="84"/>
  <c r="AJ39" i="84"/>
  <c r="AI39" i="84"/>
  <c r="AH39" i="84"/>
  <c r="AG39" i="84"/>
  <c r="AF39" i="84"/>
  <c r="AE39" i="84"/>
  <c r="AD39" i="84"/>
  <c r="AC39" i="84"/>
  <c r="AB39" i="84"/>
  <c r="AA39" i="84"/>
  <c r="Z39" i="84"/>
  <c r="Y39" i="84"/>
  <c r="X39" i="84"/>
  <c r="W39" i="84"/>
  <c r="V39" i="84"/>
  <c r="U39" i="84"/>
  <c r="T39" i="84"/>
  <c r="S39" i="84"/>
  <c r="R39" i="84"/>
  <c r="Q39" i="84"/>
  <c r="P39" i="84"/>
  <c r="O39" i="84"/>
  <c r="N39" i="84"/>
  <c r="M39" i="84"/>
  <c r="L39" i="84"/>
  <c r="AU38" i="84"/>
  <c r="AT38" i="84"/>
  <c r="AS38" i="84"/>
  <c r="AQ38" i="84"/>
  <c r="AP38" i="84"/>
  <c r="AO38" i="84"/>
  <c r="AM38" i="84"/>
  <c r="AL38" i="84"/>
  <c r="AK38" i="84"/>
  <c r="AJ38" i="84"/>
  <c r="AI38" i="84"/>
  <c r="AH38" i="84"/>
  <c r="AG38" i="84"/>
  <c r="AF38" i="84"/>
  <c r="AE38" i="84"/>
  <c r="AD38" i="84"/>
  <c r="AC38" i="84"/>
  <c r="AB38" i="84"/>
  <c r="Z38" i="84"/>
  <c r="Y38" i="84"/>
  <c r="X38" i="84"/>
  <c r="W38" i="84"/>
  <c r="V38" i="84"/>
  <c r="U38" i="84"/>
  <c r="T38" i="84"/>
  <c r="S38" i="84"/>
  <c r="R38" i="84"/>
  <c r="Q38" i="84"/>
  <c r="P38" i="84"/>
  <c r="O38" i="84"/>
  <c r="N38" i="84"/>
  <c r="M38" i="84"/>
  <c r="L38" i="84"/>
  <c r="AU37" i="84"/>
  <c r="AT37" i="84"/>
  <c r="AS37" i="84"/>
  <c r="AQ37" i="84"/>
  <c r="AP37" i="84"/>
  <c r="AO37" i="84"/>
  <c r="AM37" i="84"/>
  <c r="AL37" i="84"/>
  <c r="AK37" i="84"/>
  <c r="AJ37" i="84"/>
  <c r="AI37" i="84"/>
  <c r="AH37" i="84"/>
  <c r="AG37" i="84"/>
  <c r="AF37" i="84"/>
  <c r="AE37" i="84"/>
  <c r="AD37" i="84"/>
  <c r="AC37" i="84"/>
  <c r="AB37" i="84"/>
  <c r="AA37" i="84"/>
  <c r="Z37" i="84"/>
  <c r="Y37" i="84"/>
  <c r="X37" i="84"/>
  <c r="W37" i="84"/>
  <c r="V37" i="84"/>
  <c r="U37" i="84"/>
  <c r="T37" i="84"/>
  <c r="S37" i="84"/>
  <c r="R37" i="84"/>
  <c r="Q37" i="84"/>
  <c r="P37" i="84"/>
  <c r="O37" i="84"/>
  <c r="N37" i="84"/>
  <c r="M37" i="84"/>
  <c r="L37" i="84"/>
  <c r="AU36" i="84"/>
  <c r="AT36" i="84"/>
  <c r="AS36" i="84"/>
  <c r="AQ36" i="84"/>
  <c r="AP36" i="84"/>
  <c r="AO36" i="84"/>
  <c r="AM36" i="84"/>
  <c r="AL36" i="84"/>
  <c r="AK36" i="84"/>
  <c r="AJ36" i="84"/>
  <c r="AI36" i="84"/>
  <c r="AH36" i="84"/>
  <c r="AG36" i="84"/>
  <c r="AF36" i="84"/>
  <c r="AE36" i="84"/>
  <c r="AD36" i="84"/>
  <c r="AC36" i="84"/>
  <c r="AB36" i="84"/>
  <c r="AA36" i="84"/>
  <c r="Z36" i="84"/>
  <c r="Y36" i="84"/>
  <c r="X36" i="84"/>
  <c r="W36" i="84"/>
  <c r="V36" i="84"/>
  <c r="U36" i="84"/>
  <c r="T36" i="84"/>
  <c r="S36" i="84"/>
  <c r="R36" i="84"/>
  <c r="Q36" i="84"/>
  <c r="P36" i="84"/>
  <c r="O36" i="84"/>
  <c r="N36" i="84"/>
  <c r="M36" i="84"/>
  <c r="L36" i="84"/>
  <c r="AU35" i="84"/>
  <c r="AT35" i="84"/>
  <c r="AS35" i="84"/>
  <c r="AQ35" i="84"/>
  <c r="AP35" i="84"/>
  <c r="AO35" i="84"/>
  <c r="AM35" i="84"/>
  <c r="AL35" i="84"/>
  <c r="AK35" i="84"/>
  <c r="AJ35" i="84"/>
  <c r="AI35" i="84"/>
  <c r="AH35" i="84"/>
  <c r="AG35" i="84"/>
  <c r="AF35" i="84"/>
  <c r="AE35" i="84"/>
  <c r="AD35" i="84"/>
  <c r="AC35" i="84"/>
  <c r="AB35" i="84"/>
  <c r="AA35" i="84"/>
  <c r="Z35" i="84"/>
  <c r="Y35" i="84"/>
  <c r="X35" i="84"/>
  <c r="W35" i="84"/>
  <c r="V35" i="84"/>
  <c r="U35" i="84"/>
  <c r="T35" i="84"/>
  <c r="S35" i="84"/>
  <c r="R35" i="84"/>
  <c r="Q35" i="84"/>
  <c r="P35" i="84"/>
  <c r="O35" i="84"/>
  <c r="N35" i="84"/>
  <c r="M35" i="84"/>
  <c r="L35" i="84"/>
  <c r="AU34" i="84"/>
  <c r="AT34" i="84"/>
  <c r="AS34" i="84"/>
  <c r="AQ34" i="84"/>
  <c r="AP34" i="84"/>
  <c r="AO34" i="84"/>
  <c r="AM34" i="84"/>
  <c r="AL34" i="84"/>
  <c r="AK34" i="84"/>
  <c r="AJ34" i="84"/>
  <c r="AI34" i="84"/>
  <c r="AH34" i="84"/>
  <c r="AG34" i="84"/>
  <c r="AF34" i="84"/>
  <c r="AE34" i="84"/>
  <c r="AD34" i="84"/>
  <c r="AC34" i="84"/>
  <c r="AB34" i="84"/>
  <c r="AA34" i="84"/>
  <c r="Z34" i="84"/>
  <c r="Y34" i="84"/>
  <c r="X34" i="84"/>
  <c r="W34" i="84"/>
  <c r="V34" i="84"/>
  <c r="U34" i="84"/>
  <c r="T34" i="84"/>
  <c r="S34" i="84"/>
  <c r="R34" i="84"/>
  <c r="Q34" i="84"/>
  <c r="P34" i="84"/>
  <c r="O34" i="84"/>
  <c r="N34" i="84"/>
  <c r="M34" i="84"/>
  <c r="L34" i="84"/>
  <c r="AU33" i="84"/>
  <c r="AT33" i="84"/>
  <c r="AS33" i="84"/>
  <c r="AQ33" i="84"/>
  <c r="AP33" i="84"/>
  <c r="AO33" i="84"/>
  <c r="AM33" i="84"/>
  <c r="AL33" i="84"/>
  <c r="AK33" i="84"/>
  <c r="AJ33" i="84"/>
  <c r="AI33" i="84"/>
  <c r="AH33" i="84"/>
  <c r="AG33" i="84"/>
  <c r="AF33" i="84"/>
  <c r="AE33" i="84"/>
  <c r="AD33" i="84"/>
  <c r="AC33" i="84"/>
  <c r="AB33" i="84"/>
  <c r="AA33" i="84"/>
  <c r="Z33" i="84"/>
  <c r="Y33" i="84"/>
  <c r="X33" i="84"/>
  <c r="W33" i="84"/>
  <c r="V33" i="84"/>
  <c r="U33" i="84"/>
  <c r="T33" i="84"/>
  <c r="S33" i="84"/>
  <c r="R33" i="84"/>
  <c r="Q33" i="84"/>
  <c r="P33" i="84"/>
  <c r="O33" i="84"/>
  <c r="N33" i="84"/>
  <c r="M33" i="84"/>
  <c r="L33" i="84"/>
  <c r="AU32" i="84"/>
  <c r="AT32" i="84"/>
  <c r="AS32" i="84"/>
  <c r="AQ32" i="84"/>
  <c r="AP32" i="84"/>
  <c r="AO32" i="84"/>
  <c r="AM32" i="84"/>
  <c r="AL32" i="84"/>
  <c r="AK32" i="84"/>
  <c r="AJ32" i="84"/>
  <c r="AI32" i="84"/>
  <c r="AH32" i="84"/>
  <c r="AG32" i="84"/>
  <c r="AF32" i="84"/>
  <c r="AE32" i="84"/>
  <c r="AD32" i="84"/>
  <c r="AC32" i="84"/>
  <c r="AB32" i="84"/>
  <c r="AA32" i="84"/>
  <c r="Z32" i="84"/>
  <c r="Y32" i="84"/>
  <c r="X32" i="84"/>
  <c r="W32" i="84"/>
  <c r="V32" i="84"/>
  <c r="U32" i="84"/>
  <c r="T32" i="84"/>
  <c r="S32" i="84"/>
  <c r="R32" i="84"/>
  <c r="Q32" i="84"/>
  <c r="P32" i="84"/>
  <c r="O32" i="84"/>
  <c r="N32" i="84"/>
  <c r="M32" i="84"/>
  <c r="L32" i="84"/>
  <c r="AU31" i="84"/>
  <c r="AT31" i="84"/>
  <c r="AS31" i="84"/>
  <c r="AQ31" i="84"/>
  <c r="AP31" i="84"/>
  <c r="AO31" i="84"/>
  <c r="AM31" i="84"/>
  <c r="AL31" i="84"/>
  <c r="AK31" i="84"/>
  <c r="AJ31" i="84"/>
  <c r="AI31" i="84"/>
  <c r="AH31" i="84"/>
  <c r="AG31" i="84"/>
  <c r="AF31" i="84"/>
  <c r="AE31" i="84"/>
  <c r="AD31" i="84"/>
  <c r="AC31" i="84"/>
  <c r="AB31" i="84"/>
  <c r="AA31" i="84"/>
  <c r="Z31" i="84"/>
  <c r="Y31" i="84"/>
  <c r="X31" i="84"/>
  <c r="W31" i="84"/>
  <c r="V31" i="84"/>
  <c r="U31" i="84"/>
  <c r="T31" i="84"/>
  <c r="S31" i="84"/>
  <c r="R31" i="84"/>
  <c r="Q31" i="84"/>
  <c r="P31" i="84"/>
  <c r="O31" i="84"/>
  <c r="N31" i="84"/>
  <c r="M31" i="84"/>
  <c r="L31" i="84"/>
  <c r="AU30" i="84"/>
  <c r="AT30" i="84"/>
  <c r="AS30" i="84"/>
  <c r="AQ30" i="84"/>
  <c r="AP30" i="84"/>
  <c r="AO30" i="84"/>
  <c r="AM30" i="84"/>
  <c r="AL30" i="84"/>
  <c r="AK30" i="84"/>
  <c r="AJ30" i="84"/>
  <c r="AI30" i="84"/>
  <c r="AH30" i="84"/>
  <c r="AG30" i="84"/>
  <c r="AF30" i="84"/>
  <c r="AE30" i="84"/>
  <c r="AD30" i="84"/>
  <c r="AC30" i="84"/>
  <c r="AB30" i="84"/>
  <c r="AA30" i="84"/>
  <c r="Z30" i="84"/>
  <c r="Y30" i="84"/>
  <c r="X30" i="84"/>
  <c r="W30" i="84"/>
  <c r="V30" i="84"/>
  <c r="U30" i="84"/>
  <c r="T30" i="84"/>
  <c r="S30" i="84"/>
  <c r="R30" i="84"/>
  <c r="Q30" i="84"/>
  <c r="P30" i="84"/>
  <c r="O30" i="84"/>
  <c r="N30" i="84"/>
  <c r="M30" i="84"/>
  <c r="L30" i="84"/>
  <c r="AU29" i="84"/>
  <c r="AT29" i="84"/>
  <c r="AS29" i="84"/>
  <c r="AQ29" i="84"/>
  <c r="AP29" i="84"/>
  <c r="AO29" i="84"/>
  <c r="AM29" i="84"/>
  <c r="AL29" i="84"/>
  <c r="AK29" i="84"/>
  <c r="AJ29" i="84"/>
  <c r="AI29" i="84"/>
  <c r="AH29" i="84"/>
  <c r="AG29" i="84"/>
  <c r="AF29" i="84"/>
  <c r="AE29" i="84"/>
  <c r="AD29" i="84"/>
  <c r="AC29" i="84"/>
  <c r="AB29" i="84"/>
  <c r="AA29" i="84"/>
  <c r="Z29" i="84"/>
  <c r="Y29" i="84"/>
  <c r="X29" i="84"/>
  <c r="W29" i="84"/>
  <c r="V29" i="84"/>
  <c r="U29" i="84"/>
  <c r="T29" i="84"/>
  <c r="S29" i="84"/>
  <c r="R29" i="84"/>
  <c r="Q29" i="84"/>
  <c r="P29" i="84"/>
  <c r="O29" i="84"/>
  <c r="N29" i="84"/>
  <c r="M29" i="84"/>
  <c r="L29" i="84"/>
  <c r="AU28" i="84"/>
  <c r="AT28" i="84"/>
  <c r="AS28" i="84"/>
  <c r="AQ28" i="84"/>
  <c r="AP28" i="84"/>
  <c r="AO28" i="84"/>
  <c r="AM28" i="84"/>
  <c r="AL28" i="84"/>
  <c r="AK28" i="84"/>
  <c r="AJ28" i="84"/>
  <c r="AI28" i="84"/>
  <c r="AH28" i="84"/>
  <c r="AG28" i="84"/>
  <c r="AF28" i="84"/>
  <c r="AE28" i="84"/>
  <c r="AD28" i="84"/>
  <c r="AC28" i="84"/>
  <c r="AB28" i="84"/>
  <c r="AA28" i="84"/>
  <c r="Z28" i="84"/>
  <c r="Y28" i="84"/>
  <c r="X28" i="84"/>
  <c r="W28" i="84"/>
  <c r="V28" i="84"/>
  <c r="U28" i="84"/>
  <c r="T28" i="84"/>
  <c r="S28" i="84"/>
  <c r="R28" i="84"/>
  <c r="Q28" i="84"/>
  <c r="P28" i="84"/>
  <c r="O28" i="84"/>
  <c r="N28" i="84"/>
  <c r="M28" i="84"/>
  <c r="L28" i="84"/>
  <c r="AU27" i="84"/>
  <c r="AT27" i="84"/>
  <c r="AS27" i="84"/>
  <c r="AQ27" i="84"/>
  <c r="AP27" i="84"/>
  <c r="AO27" i="84"/>
  <c r="AM27" i="84"/>
  <c r="AL27" i="84"/>
  <c r="AK27" i="84"/>
  <c r="AJ27" i="84"/>
  <c r="AI27" i="84"/>
  <c r="AH27" i="84"/>
  <c r="AG27" i="84"/>
  <c r="AF27" i="84"/>
  <c r="AE27" i="84"/>
  <c r="AD27" i="84"/>
  <c r="AC27" i="84"/>
  <c r="AB27" i="84"/>
  <c r="AA27" i="84"/>
  <c r="Z27" i="84"/>
  <c r="Y27" i="84"/>
  <c r="X27" i="84"/>
  <c r="W27" i="84"/>
  <c r="V27" i="84"/>
  <c r="U27" i="84"/>
  <c r="T27" i="84"/>
  <c r="S27" i="84"/>
  <c r="R27" i="84"/>
  <c r="Q27" i="84"/>
  <c r="P27" i="84"/>
  <c r="O27" i="84"/>
  <c r="N27" i="84"/>
  <c r="M27" i="84"/>
  <c r="L27" i="84"/>
  <c r="AU26" i="84"/>
  <c r="AT26" i="84"/>
  <c r="AS26" i="84"/>
  <c r="AQ26" i="84"/>
  <c r="AP26" i="84"/>
  <c r="AO26" i="84"/>
  <c r="AM26" i="84"/>
  <c r="AL26" i="84"/>
  <c r="AK26" i="84"/>
  <c r="AJ26" i="84"/>
  <c r="AI26" i="84"/>
  <c r="AH26" i="84"/>
  <c r="AG26" i="84"/>
  <c r="AF26" i="84"/>
  <c r="AE26" i="84"/>
  <c r="AD26" i="84"/>
  <c r="AC26" i="84"/>
  <c r="AB26" i="84"/>
  <c r="AA26" i="84"/>
  <c r="Z26" i="84"/>
  <c r="Y26" i="84"/>
  <c r="X26" i="84"/>
  <c r="W26" i="84"/>
  <c r="V26" i="84"/>
  <c r="U26" i="84"/>
  <c r="T26" i="84"/>
  <c r="S26" i="84"/>
  <c r="R26" i="84"/>
  <c r="Q26" i="84"/>
  <c r="P26" i="84"/>
  <c r="O26" i="84"/>
  <c r="N26" i="84"/>
  <c r="M26" i="84"/>
  <c r="L26" i="84"/>
  <c r="AU25" i="84"/>
  <c r="AT25" i="84"/>
  <c r="AS25" i="84"/>
  <c r="AQ25" i="84"/>
  <c r="AP25" i="84"/>
  <c r="AO25" i="84"/>
  <c r="AM25" i="84"/>
  <c r="AL25" i="84"/>
  <c r="AK25" i="84"/>
  <c r="AJ25" i="84"/>
  <c r="AI25" i="84"/>
  <c r="AH25" i="84"/>
  <c r="AG25" i="84"/>
  <c r="AF25" i="84"/>
  <c r="AE25" i="84"/>
  <c r="AD25" i="84"/>
  <c r="AC25" i="84"/>
  <c r="AB25" i="84"/>
  <c r="AA25" i="84"/>
  <c r="Z25" i="84"/>
  <c r="Y25" i="84"/>
  <c r="X25" i="84"/>
  <c r="W25" i="84"/>
  <c r="V25" i="84"/>
  <c r="U25" i="84"/>
  <c r="T25" i="84"/>
  <c r="S25" i="84"/>
  <c r="R25" i="84"/>
  <c r="Q25" i="84"/>
  <c r="P25" i="84"/>
  <c r="O25" i="84"/>
  <c r="N25" i="84"/>
  <c r="M25" i="84"/>
  <c r="L25" i="84"/>
  <c r="AU24" i="84"/>
  <c r="AT24" i="84"/>
  <c r="AS24" i="84"/>
  <c r="AQ24" i="84"/>
  <c r="AP24" i="84"/>
  <c r="AO24" i="84"/>
  <c r="AM24" i="84"/>
  <c r="AL24" i="84"/>
  <c r="AK24" i="84"/>
  <c r="AJ24" i="84"/>
  <c r="AI24" i="84"/>
  <c r="AH24" i="84"/>
  <c r="AG24" i="84"/>
  <c r="AF24" i="84"/>
  <c r="AE24" i="84"/>
  <c r="AD24" i="84"/>
  <c r="AC24" i="84"/>
  <c r="AB24" i="84"/>
  <c r="AA24" i="84"/>
  <c r="Z24" i="84"/>
  <c r="Y24" i="84"/>
  <c r="X24" i="84"/>
  <c r="W24" i="84"/>
  <c r="V24" i="84"/>
  <c r="U24" i="84"/>
  <c r="T24" i="84"/>
  <c r="S24" i="84"/>
  <c r="R24" i="84"/>
  <c r="Q24" i="84"/>
  <c r="P24" i="84"/>
  <c r="O24" i="84"/>
  <c r="N24" i="84"/>
  <c r="M24" i="84"/>
  <c r="L24" i="84"/>
  <c r="AU23" i="84"/>
  <c r="AT23" i="84"/>
  <c r="AS23" i="84"/>
  <c r="AQ23" i="84"/>
  <c r="AP23" i="84"/>
  <c r="AO23" i="84"/>
  <c r="AM23" i="84"/>
  <c r="AL23" i="84"/>
  <c r="AK23" i="84"/>
  <c r="AJ23" i="84"/>
  <c r="AI23" i="84"/>
  <c r="AH23" i="84"/>
  <c r="AG23" i="84"/>
  <c r="AF23" i="84"/>
  <c r="AE23" i="84"/>
  <c r="AD23" i="84"/>
  <c r="AC23" i="84"/>
  <c r="AB23" i="84"/>
  <c r="AA23" i="84"/>
  <c r="Z23" i="84"/>
  <c r="Y23" i="84"/>
  <c r="X23" i="84"/>
  <c r="W23" i="84"/>
  <c r="V23" i="84"/>
  <c r="U23" i="84"/>
  <c r="T23" i="84"/>
  <c r="S23" i="84"/>
  <c r="R23" i="84"/>
  <c r="Q23" i="84"/>
  <c r="P23" i="84"/>
  <c r="O23" i="84"/>
  <c r="N23" i="84"/>
  <c r="M23" i="84"/>
  <c r="L23" i="84"/>
  <c r="AU22" i="84"/>
  <c r="AT22" i="84"/>
  <c r="AS22" i="84"/>
  <c r="AQ22" i="84"/>
  <c r="AP22" i="84"/>
  <c r="AO22" i="84"/>
  <c r="AM22" i="84"/>
  <c r="AL22" i="84"/>
  <c r="AK22" i="84"/>
  <c r="AJ22" i="84"/>
  <c r="AI22" i="84"/>
  <c r="AH22" i="84"/>
  <c r="AG22" i="84"/>
  <c r="AF22" i="84"/>
  <c r="AE22" i="84"/>
  <c r="AD22" i="84"/>
  <c r="AC22" i="84"/>
  <c r="AB22" i="84"/>
  <c r="AA22" i="84"/>
  <c r="Z22" i="84"/>
  <c r="Y22" i="84"/>
  <c r="X22" i="84"/>
  <c r="W22" i="84"/>
  <c r="V22" i="84"/>
  <c r="U22" i="84"/>
  <c r="T22" i="84"/>
  <c r="S22" i="84"/>
  <c r="R22" i="84"/>
  <c r="Q22" i="84"/>
  <c r="P22" i="84"/>
  <c r="O22" i="84"/>
  <c r="N22" i="84"/>
  <c r="M22" i="84"/>
  <c r="L22" i="84"/>
  <c r="AU21" i="84"/>
  <c r="AT21" i="84"/>
  <c r="AS21" i="84"/>
  <c r="AQ21" i="84"/>
  <c r="AP21" i="84"/>
  <c r="AO21" i="84"/>
  <c r="AM21" i="84"/>
  <c r="AL21" i="84"/>
  <c r="AK21" i="84"/>
  <c r="AJ21" i="84"/>
  <c r="AI21" i="84"/>
  <c r="AH21" i="84"/>
  <c r="AG21" i="84"/>
  <c r="AF21" i="84"/>
  <c r="AE21" i="84"/>
  <c r="AD21" i="84"/>
  <c r="AC21" i="84"/>
  <c r="AB21" i="84"/>
  <c r="AA21" i="84"/>
  <c r="Z21" i="84"/>
  <c r="Y21" i="84"/>
  <c r="X21" i="84"/>
  <c r="W21" i="84"/>
  <c r="V21" i="84"/>
  <c r="U21" i="84"/>
  <c r="T21" i="84"/>
  <c r="S21" i="84"/>
  <c r="R21" i="84"/>
  <c r="Q21" i="84"/>
  <c r="P21" i="84"/>
  <c r="O21" i="84"/>
  <c r="N21" i="84"/>
  <c r="M21" i="84"/>
  <c r="L21" i="84"/>
  <c r="AU20" i="84"/>
  <c r="AT20" i="84"/>
  <c r="AS20" i="84"/>
  <c r="AQ20" i="84"/>
  <c r="AP20" i="84"/>
  <c r="AO20" i="84"/>
  <c r="AM20" i="84"/>
  <c r="AL20" i="84"/>
  <c r="AK20" i="84"/>
  <c r="AJ20" i="84"/>
  <c r="AI20" i="84"/>
  <c r="AH20" i="84"/>
  <c r="AG20" i="84"/>
  <c r="AF20" i="84"/>
  <c r="AE20" i="84"/>
  <c r="AD20" i="84"/>
  <c r="AC20" i="84"/>
  <c r="AB20" i="84"/>
  <c r="AA20" i="84"/>
  <c r="Z20" i="84"/>
  <c r="Y20" i="84"/>
  <c r="X20" i="84"/>
  <c r="W20" i="84"/>
  <c r="V20" i="84"/>
  <c r="U20" i="84"/>
  <c r="T20" i="84"/>
  <c r="S20" i="84"/>
  <c r="R20" i="84"/>
  <c r="Q20" i="84"/>
  <c r="P20" i="84"/>
  <c r="O20" i="84"/>
  <c r="N20" i="84"/>
  <c r="M20" i="84"/>
  <c r="L20" i="84"/>
  <c r="AU19" i="84"/>
  <c r="AT19" i="84"/>
  <c r="AS19" i="84"/>
  <c r="AQ19" i="84"/>
  <c r="AP19" i="84"/>
  <c r="AO19" i="84"/>
  <c r="AM19" i="84"/>
  <c r="AL19" i="84"/>
  <c r="AK19" i="84"/>
  <c r="AJ19" i="84"/>
  <c r="AI19" i="84"/>
  <c r="AH19" i="84"/>
  <c r="AG19" i="84"/>
  <c r="AF19" i="84"/>
  <c r="AE19" i="84"/>
  <c r="AD19" i="84"/>
  <c r="AC19" i="84"/>
  <c r="AB19" i="84"/>
  <c r="AA19" i="84"/>
  <c r="Z19" i="84"/>
  <c r="Y19" i="84"/>
  <c r="X19" i="84"/>
  <c r="W19" i="84"/>
  <c r="V19" i="84"/>
  <c r="U19" i="84"/>
  <c r="T19" i="84"/>
  <c r="S19" i="84"/>
  <c r="R19" i="84"/>
  <c r="Q19" i="84"/>
  <c r="P19" i="84"/>
  <c r="O19" i="84"/>
  <c r="N19" i="84"/>
  <c r="M19" i="84"/>
  <c r="L19" i="84"/>
  <c r="AU18" i="84"/>
  <c r="AT18" i="84"/>
  <c r="AS18" i="84"/>
  <c r="AQ18" i="84"/>
  <c r="AP18" i="84"/>
  <c r="AO18" i="84"/>
  <c r="AM18" i="84"/>
  <c r="AL18" i="84"/>
  <c r="AK18" i="84"/>
  <c r="AJ18" i="84"/>
  <c r="AI18" i="84"/>
  <c r="AH18" i="84"/>
  <c r="AG18" i="84"/>
  <c r="AF18" i="84"/>
  <c r="AE18" i="84"/>
  <c r="AD18" i="84"/>
  <c r="AC18" i="84"/>
  <c r="AB18" i="84"/>
  <c r="AA18" i="84"/>
  <c r="Z18" i="84"/>
  <c r="Y18" i="84"/>
  <c r="X18" i="84"/>
  <c r="W18" i="84"/>
  <c r="V18" i="84"/>
  <c r="U18" i="84"/>
  <c r="T18" i="84"/>
  <c r="S18" i="84"/>
  <c r="R18" i="84"/>
  <c r="Q18" i="84"/>
  <c r="P18" i="84"/>
  <c r="O18" i="84"/>
  <c r="N18" i="84"/>
  <c r="M18" i="84"/>
  <c r="L18" i="84"/>
  <c r="AU17" i="84"/>
  <c r="AT17" i="84"/>
  <c r="AS17" i="84"/>
  <c r="AQ17" i="84"/>
  <c r="AP17" i="84"/>
  <c r="AO17" i="84"/>
  <c r="AM17" i="84"/>
  <c r="AL17" i="84"/>
  <c r="AK17" i="84"/>
  <c r="AJ17" i="84"/>
  <c r="AI17" i="84"/>
  <c r="AH17" i="84"/>
  <c r="AG17" i="84"/>
  <c r="AF17" i="84"/>
  <c r="AE17" i="84"/>
  <c r="AD17" i="84"/>
  <c r="AC17" i="84"/>
  <c r="AB17" i="84"/>
  <c r="AA17" i="84"/>
  <c r="Z17" i="84"/>
  <c r="Y17" i="84"/>
  <c r="X17" i="84"/>
  <c r="W17" i="84"/>
  <c r="V17" i="84"/>
  <c r="U17" i="84"/>
  <c r="T17" i="84"/>
  <c r="S17" i="84"/>
  <c r="R17" i="84"/>
  <c r="Q17" i="84"/>
  <c r="P17" i="84"/>
  <c r="O17" i="84"/>
  <c r="N17" i="84"/>
  <c r="M17" i="84"/>
  <c r="L17" i="84"/>
  <c r="AU16" i="84"/>
  <c r="AT16" i="84"/>
  <c r="AS16" i="84"/>
  <c r="AQ16" i="84"/>
  <c r="AP16" i="84"/>
  <c r="AO16" i="84"/>
  <c r="AM16" i="84"/>
  <c r="AL16" i="84"/>
  <c r="AK16" i="84"/>
  <c r="AJ16" i="84"/>
  <c r="AI16" i="84"/>
  <c r="AH16" i="84"/>
  <c r="AG16" i="84"/>
  <c r="AF16" i="84"/>
  <c r="AE16" i="84"/>
  <c r="AD16" i="84"/>
  <c r="AC16" i="84"/>
  <c r="AB16" i="84"/>
  <c r="AA16" i="84"/>
  <c r="Z16" i="84"/>
  <c r="Y16" i="84"/>
  <c r="X16" i="84"/>
  <c r="W16" i="84"/>
  <c r="V16" i="84"/>
  <c r="U16" i="84"/>
  <c r="T16" i="84"/>
  <c r="S16" i="84"/>
  <c r="R16" i="84"/>
  <c r="Q16" i="84"/>
  <c r="P16" i="84"/>
  <c r="O16" i="84"/>
  <c r="N16" i="84"/>
  <c r="M16" i="84"/>
  <c r="L16" i="84"/>
  <c r="AU15" i="84"/>
  <c r="AT15" i="84"/>
  <c r="AS15" i="84"/>
  <c r="AQ15" i="84"/>
  <c r="AP15" i="84"/>
  <c r="AO15" i="84"/>
  <c r="AM15" i="84"/>
  <c r="AL15" i="84"/>
  <c r="AK15" i="84"/>
  <c r="AJ15" i="84"/>
  <c r="AI15" i="84"/>
  <c r="AH15" i="84"/>
  <c r="AG15" i="84"/>
  <c r="AF15" i="84"/>
  <c r="AE15" i="84"/>
  <c r="AD15" i="84"/>
  <c r="AC15" i="84"/>
  <c r="AB15" i="84"/>
  <c r="AA15" i="84"/>
  <c r="Z15" i="84"/>
  <c r="Y15" i="84"/>
  <c r="X15" i="84"/>
  <c r="W15" i="84"/>
  <c r="V15" i="84"/>
  <c r="U15" i="84"/>
  <c r="T15" i="84"/>
  <c r="S15" i="84"/>
  <c r="R15" i="84"/>
  <c r="Q15" i="84"/>
  <c r="P15" i="84"/>
  <c r="O15" i="84"/>
  <c r="N15" i="84"/>
  <c r="M15" i="84"/>
  <c r="L15" i="84"/>
  <c r="AU14" i="84"/>
  <c r="AT14" i="84"/>
  <c r="AS14" i="84"/>
  <c r="AQ14" i="84"/>
  <c r="AP14" i="84"/>
  <c r="AO14" i="84"/>
  <c r="AM14" i="84"/>
  <c r="AL14" i="84"/>
  <c r="AK14" i="84"/>
  <c r="AJ14" i="84"/>
  <c r="AI14" i="84"/>
  <c r="AH14" i="84"/>
  <c r="AG14" i="84"/>
  <c r="AF14" i="84"/>
  <c r="AE14" i="84"/>
  <c r="AD14" i="84"/>
  <c r="AC14" i="84"/>
  <c r="AB14" i="84"/>
  <c r="AA14" i="84"/>
  <c r="Z14" i="84"/>
  <c r="Y14" i="84"/>
  <c r="X14" i="84"/>
  <c r="W14" i="84"/>
  <c r="V14" i="84"/>
  <c r="U14" i="84"/>
  <c r="T14" i="84"/>
  <c r="S14" i="84"/>
  <c r="R14" i="84"/>
  <c r="Q14" i="84"/>
  <c r="P14" i="84"/>
  <c r="O14" i="84"/>
  <c r="N14" i="84"/>
  <c r="M14" i="84"/>
  <c r="L14" i="84"/>
  <c r="AU13" i="84"/>
  <c r="AT13" i="84"/>
  <c r="AS13" i="84"/>
  <c r="AQ13" i="84"/>
  <c r="AP13" i="84"/>
  <c r="AO13" i="84"/>
  <c r="AM13" i="84"/>
  <c r="AL13" i="84"/>
  <c r="AK13" i="84"/>
  <c r="AJ13" i="84"/>
  <c r="AI13" i="84"/>
  <c r="AH13" i="84"/>
  <c r="AG13" i="84"/>
  <c r="AF13" i="84"/>
  <c r="AE13" i="84"/>
  <c r="AD13" i="84"/>
  <c r="AC13" i="84"/>
  <c r="AB13" i="84"/>
  <c r="AA13" i="84"/>
  <c r="Z13" i="84"/>
  <c r="Y13" i="84"/>
  <c r="X13" i="84"/>
  <c r="W13" i="84"/>
  <c r="V13" i="84"/>
  <c r="U13" i="84"/>
  <c r="T13" i="84"/>
  <c r="S13" i="84"/>
  <c r="R13" i="84"/>
  <c r="Q13" i="84"/>
  <c r="P13" i="84"/>
  <c r="O13" i="84"/>
  <c r="N13" i="84"/>
  <c r="M13" i="84"/>
  <c r="L13" i="84"/>
  <c r="AU12" i="84"/>
  <c r="AT12" i="84"/>
  <c r="AS12" i="84"/>
  <c r="AQ12" i="84"/>
  <c r="AP12" i="84"/>
  <c r="AO12" i="84"/>
  <c r="AM12" i="84"/>
  <c r="AL12" i="84"/>
  <c r="AK12" i="84"/>
  <c r="AJ12" i="84"/>
  <c r="AI12" i="84"/>
  <c r="AH12" i="84"/>
  <c r="AG12" i="84"/>
  <c r="AF12" i="84"/>
  <c r="AE12" i="84"/>
  <c r="AD12" i="84"/>
  <c r="AC12" i="84"/>
  <c r="AB12" i="84"/>
  <c r="AA12" i="84"/>
  <c r="Z12" i="84"/>
  <c r="Y12" i="84"/>
  <c r="X12" i="84"/>
  <c r="W12" i="84"/>
  <c r="V12" i="84"/>
  <c r="U12" i="84"/>
  <c r="T12" i="84"/>
  <c r="S12" i="84"/>
  <c r="R12" i="84"/>
  <c r="Q12" i="84"/>
  <c r="P12" i="84"/>
  <c r="O12" i="84"/>
  <c r="N12" i="84"/>
  <c r="M12" i="84"/>
  <c r="L12" i="84"/>
  <c r="AU11" i="84"/>
  <c r="AT11" i="84"/>
  <c r="AS11" i="84"/>
  <c r="AQ11" i="84"/>
  <c r="AP11" i="84"/>
  <c r="AO11" i="84"/>
  <c r="AM11" i="84"/>
  <c r="AL11" i="84"/>
  <c r="AK11" i="84"/>
  <c r="AJ11" i="84"/>
  <c r="AI11" i="84"/>
  <c r="AH11" i="84"/>
  <c r="AG11" i="84"/>
  <c r="AF11" i="84"/>
  <c r="AE11" i="84"/>
  <c r="AD11" i="84"/>
  <c r="AC11" i="84"/>
  <c r="AB11" i="84"/>
  <c r="AA11" i="84"/>
  <c r="Z11" i="84"/>
  <c r="Y11" i="84"/>
  <c r="X11" i="84"/>
  <c r="W11" i="84"/>
  <c r="V11" i="84"/>
  <c r="U11" i="84"/>
  <c r="T11" i="84"/>
  <c r="S11" i="84"/>
  <c r="R11" i="84"/>
  <c r="Q11" i="84"/>
  <c r="P11" i="84"/>
  <c r="O11" i="84"/>
  <c r="N11" i="84"/>
  <c r="M11" i="84"/>
  <c r="L11" i="84"/>
  <c r="AU10" i="84"/>
  <c r="AT10" i="84"/>
  <c r="AS10" i="84"/>
  <c r="AQ10" i="84"/>
  <c r="AP10" i="84"/>
  <c r="AO10" i="84"/>
  <c r="AM10" i="84"/>
  <c r="AL10" i="84"/>
  <c r="AK10" i="84"/>
  <c r="AJ10" i="84"/>
  <c r="AI10" i="84"/>
  <c r="AH10" i="84"/>
  <c r="AG10" i="84"/>
  <c r="AF10" i="84"/>
  <c r="AE10" i="84"/>
  <c r="AD10" i="84"/>
  <c r="AC10" i="84"/>
  <c r="AB10" i="84"/>
  <c r="AA10" i="84"/>
  <c r="Z10" i="84"/>
  <c r="Y10" i="84"/>
  <c r="X10" i="84"/>
  <c r="W10" i="84"/>
  <c r="V10" i="84"/>
  <c r="U10" i="84"/>
  <c r="T10" i="84"/>
  <c r="S10" i="84"/>
  <c r="R10" i="84"/>
  <c r="Q10" i="84"/>
  <c r="P10" i="84"/>
  <c r="O10" i="84"/>
  <c r="N10" i="84"/>
  <c r="M10" i="84"/>
  <c r="L10" i="84"/>
  <c r="AU9" i="84"/>
  <c r="AT9" i="84"/>
  <c r="AS9" i="84"/>
  <c r="AQ9" i="84"/>
  <c r="AP9" i="84"/>
  <c r="AO9" i="84"/>
  <c r="AM9" i="84"/>
  <c r="AL9" i="84"/>
  <c r="AK9" i="84"/>
  <c r="AJ9" i="84"/>
  <c r="AI9" i="84"/>
  <c r="AH9" i="84"/>
  <c r="AG9" i="84"/>
  <c r="AF9" i="84"/>
  <c r="AE9" i="84"/>
  <c r="AD9" i="84"/>
  <c r="AC9" i="84"/>
  <c r="AB9" i="84"/>
  <c r="AA9" i="84"/>
  <c r="Z9" i="84"/>
  <c r="Y9" i="84"/>
  <c r="X9" i="84"/>
  <c r="W9" i="84"/>
  <c r="V9" i="84"/>
  <c r="U9" i="84"/>
  <c r="T9" i="84"/>
  <c r="S9" i="84"/>
  <c r="R9" i="84"/>
  <c r="Q9" i="84"/>
  <c r="P9" i="84"/>
  <c r="O9" i="84"/>
  <c r="N9" i="84"/>
  <c r="M9" i="84"/>
  <c r="L9" i="84"/>
  <c r="AU8" i="84"/>
  <c r="AT8" i="84"/>
  <c r="AS8" i="84"/>
  <c r="AQ8" i="84"/>
  <c r="AP8" i="84"/>
  <c r="AO8" i="84"/>
  <c r="AM8" i="84"/>
  <c r="AL8" i="84"/>
  <c r="AK8" i="84"/>
  <c r="AJ8" i="84"/>
  <c r="AI8" i="84"/>
  <c r="AH8" i="84"/>
  <c r="AG8" i="84"/>
  <c r="AF8" i="84"/>
  <c r="AE8" i="84"/>
  <c r="AD8" i="84"/>
  <c r="AC8" i="84"/>
  <c r="AB8" i="84"/>
  <c r="AA8" i="84"/>
  <c r="Z8" i="84"/>
  <c r="Y8" i="84"/>
  <c r="X8" i="84"/>
  <c r="W8" i="84"/>
  <c r="V8" i="84"/>
  <c r="U8" i="84"/>
  <c r="T8" i="84"/>
  <c r="S8" i="84"/>
  <c r="R8" i="84"/>
  <c r="Q8" i="84"/>
  <c r="P8" i="84"/>
  <c r="O8" i="84"/>
  <c r="N8" i="84"/>
  <c r="M8" i="84"/>
  <c r="L8" i="84"/>
  <c r="AU7" i="84"/>
  <c r="AT7" i="84"/>
  <c r="AS7" i="84"/>
  <c r="AQ7" i="84"/>
  <c r="AP7" i="84"/>
  <c r="AO7" i="84"/>
  <c r="AM7" i="84"/>
  <c r="AL7" i="84"/>
  <c r="AK7" i="84"/>
  <c r="AJ7" i="84"/>
  <c r="AI7" i="84"/>
  <c r="AH7" i="84"/>
  <c r="AG7" i="84"/>
  <c r="AF7" i="84"/>
  <c r="AE7" i="84"/>
  <c r="AD7" i="84"/>
  <c r="AC7" i="84"/>
  <c r="AB7" i="84"/>
  <c r="AA7" i="84"/>
  <c r="Z7" i="84"/>
  <c r="Y7" i="84"/>
  <c r="X7" i="84"/>
  <c r="W7" i="84"/>
  <c r="V7" i="84"/>
  <c r="U7" i="84"/>
  <c r="T7" i="84"/>
  <c r="S7" i="84"/>
  <c r="R7" i="84"/>
  <c r="Q7" i="84"/>
  <c r="P7" i="84"/>
  <c r="O7" i="84"/>
  <c r="N7" i="84"/>
  <c r="M7" i="84"/>
  <c r="L7" i="84"/>
  <c r="AU6" i="84"/>
  <c r="AT6" i="84"/>
  <c r="AS6" i="84"/>
  <c r="AQ6" i="84"/>
  <c r="AP6" i="84"/>
  <c r="AO6" i="84"/>
  <c r="AM6" i="84"/>
  <c r="AL6" i="84"/>
  <c r="AK6" i="84"/>
  <c r="AJ6" i="84"/>
  <c r="AI6" i="84"/>
  <c r="AH6" i="84"/>
  <c r="AG6" i="84"/>
  <c r="AF6" i="84"/>
  <c r="AE6" i="84"/>
  <c r="AD6" i="84"/>
  <c r="AC6" i="84"/>
  <c r="AB6" i="84"/>
  <c r="AA6" i="84"/>
  <c r="Z6" i="84"/>
  <c r="Y6" i="84"/>
  <c r="X6" i="84"/>
  <c r="W6" i="84"/>
  <c r="V6" i="84"/>
  <c r="U6" i="84"/>
  <c r="T6" i="84"/>
  <c r="S6" i="84"/>
  <c r="R6" i="84"/>
  <c r="Q6" i="84"/>
  <c r="P6" i="84"/>
  <c r="O6" i="84"/>
  <c r="N6" i="84"/>
  <c r="M6" i="84"/>
  <c r="L6" i="84"/>
  <c r="AU5" i="84"/>
  <c r="AT5" i="84"/>
  <c r="AS5" i="84"/>
  <c r="AQ5" i="84"/>
  <c r="AP5" i="84"/>
  <c r="AO5" i="84"/>
  <c r="AM5" i="84"/>
  <c r="AL5" i="84"/>
  <c r="AK5" i="84"/>
  <c r="AJ5" i="84"/>
  <c r="AI5" i="84"/>
  <c r="AH5" i="84"/>
  <c r="AG5" i="84"/>
  <c r="AF5" i="84"/>
  <c r="AE5" i="84"/>
  <c r="AD5" i="84"/>
  <c r="AC5" i="84"/>
  <c r="AB5" i="84"/>
  <c r="AA5" i="84"/>
  <c r="Z5" i="84"/>
  <c r="Y5" i="84"/>
  <c r="X5" i="84"/>
  <c r="W5" i="84"/>
  <c r="V5" i="84"/>
  <c r="U5" i="84"/>
  <c r="T5" i="84"/>
  <c r="S5" i="84"/>
  <c r="R5" i="84"/>
  <c r="Q5" i="84"/>
  <c r="P5" i="84"/>
  <c r="O5" i="84"/>
  <c r="N5" i="84"/>
  <c r="M5" i="84"/>
  <c r="L5" i="84"/>
  <c r="AV4" i="84"/>
  <c r="AW2" i="84"/>
  <c r="AV2" i="84"/>
  <c r="AU2" i="84"/>
  <c r="AJ2" i="84"/>
  <c r="AH2" i="84"/>
  <c r="AC2" i="84"/>
  <c r="Z2" i="84"/>
  <c r="S2" i="84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G28" i="60"/>
  <c r="G26" i="60"/>
  <c r="G21" i="66"/>
  <c r="G20" i="66"/>
  <c r="G19" i="66"/>
  <c r="G29" i="71"/>
  <c r="G27" i="71"/>
  <c r="Q26" i="71"/>
  <c r="Q25" i="71"/>
  <c r="Q24" i="71"/>
  <c r="Q23" i="71"/>
  <c r="Q22" i="71"/>
  <c r="Q21" i="71"/>
  <c r="Q20" i="71"/>
  <c r="Q19" i="71"/>
  <c r="Q18" i="71"/>
  <c r="Q17" i="71"/>
  <c r="Q16" i="71"/>
  <c r="Q15" i="71"/>
  <c r="Q14" i="71"/>
  <c r="Q13" i="71"/>
  <c r="Q12" i="71"/>
  <c r="Q11" i="71"/>
  <c r="Q10" i="71"/>
  <c r="Q9" i="71"/>
  <c r="Q8" i="71"/>
  <c r="Q7" i="71"/>
  <c r="Q6" i="71"/>
  <c r="Q5" i="71"/>
  <c r="G29" i="68"/>
  <c r="G27" i="68"/>
  <c r="G12" i="92"/>
  <c r="G10" i="92"/>
  <c r="O20" i="70"/>
  <c r="O19" i="70"/>
  <c r="O18" i="70"/>
  <c r="O17" i="70"/>
  <c r="O16" i="70"/>
  <c r="O15" i="70"/>
  <c r="O14" i="70"/>
  <c r="O13" i="70"/>
  <c r="O12" i="70"/>
  <c r="O11" i="70"/>
  <c r="O10" i="70"/>
  <c r="O9" i="70"/>
  <c r="O8" i="70"/>
  <c r="O7" i="70"/>
  <c r="O6" i="70"/>
  <c r="O5" i="70"/>
  <c r="G23" i="65"/>
  <c r="G21" i="65"/>
  <c r="K27" i="64"/>
  <c r="K26" i="64"/>
  <c r="K25" i="64"/>
  <c r="K24" i="64"/>
  <c r="K23" i="64"/>
  <c r="K22" i="64"/>
  <c r="K21" i="64"/>
  <c r="K20" i="64"/>
  <c r="K19" i="64"/>
  <c r="K18" i="64"/>
  <c r="K17" i="64"/>
  <c r="K16" i="64"/>
  <c r="K15" i="64"/>
  <c r="K14" i="64"/>
  <c r="K13" i="64"/>
  <c r="K12" i="64"/>
  <c r="K11" i="64"/>
  <c r="K10" i="64"/>
  <c r="K9" i="64"/>
  <c r="K8" i="64"/>
  <c r="K7" i="64"/>
  <c r="K6" i="64"/>
  <c r="K5" i="64"/>
  <c r="G30" i="25"/>
  <c r="G28" i="25"/>
  <c r="G45" i="67"/>
  <c r="G44" i="67"/>
  <c r="G43" i="67"/>
  <c r="Q31" i="77"/>
  <c r="Q30" i="77"/>
  <c r="Q29" i="77"/>
  <c r="Q28" i="77"/>
  <c r="Q27" i="77"/>
  <c r="Q26" i="77"/>
  <c r="Q25" i="77"/>
  <c r="Q24" i="77"/>
  <c r="Q23" i="77"/>
  <c r="Q22" i="77"/>
  <c r="Q21" i="77"/>
  <c r="Q20" i="77"/>
  <c r="Q19" i="77"/>
  <c r="Q18" i="77"/>
  <c r="Q17" i="77"/>
  <c r="Q16" i="77"/>
  <c r="Q15" i="77"/>
  <c r="Q14" i="77"/>
  <c r="Q13" i="77"/>
  <c r="Q12" i="77"/>
  <c r="Q11" i="77"/>
  <c r="Q10" i="77"/>
  <c r="Q9" i="77"/>
  <c r="Q8" i="77"/>
  <c r="Q7" i="77"/>
  <c r="Q6" i="77"/>
  <c r="Q5" i="77"/>
  <c r="G34" i="72"/>
  <c r="G32" i="72"/>
  <c r="Q32" i="79"/>
  <c r="Q31" i="79"/>
  <c r="Q30" i="79"/>
  <c r="Q29" i="79"/>
  <c r="Q28" i="79"/>
  <c r="Q27" i="79"/>
  <c r="Q26" i="79"/>
  <c r="Q25" i="79"/>
  <c r="Q24" i="79"/>
  <c r="Q23" i="79"/>
  <c r="Q22" i="79"/>
  <c r="Q21" i="79"/>
  <c r="Q20" i="79"/>
  <c r="Q19" i="79"/>
  <c r="Q18" i="79"/>
  <c r="Q17" i="79"/>
  <c r="Q16" i="79"/>
  <c r="Q15" i="79"/>
  <c r="Q14" i="79"/>
  <c r="Q13" i="79"/>
  <c r="Q12" i="79"/>
  <c r="Q11" i="79"/>
  <c r="Q10" i="79"/>
  <c r="Q9" i="79"/>
  <c r="Q8" i="79"/>
  <c r="Q7" i="79"/>
  <c r="Q6" i="79"/>
  <c r="Q5" i="79"/>
  <c r="G35" i="74"/>
  <c r="G34" i="74"/>
  <c r="G33" i="74"/>
  <c r="G47" i="81"/>
  <c r="G45" i="81"/>
  <c r="AC44" i="81"/>
  <c r="AC43" i="81"/>
  <c r="AC42" i="81"/>
  <c r="AC41" i="81"/>
  <c r="AC40" i="81"/>
  <c r="AC39" i="81"/>
  <c r="AC38" i="81"/>
  <c r="AC37" i="81"/>
  <c r="AC36" i="81"/>
  <c r="AC35" i="81"/>
  <c r="AC34" i="81"/>
  <c r="AC33" i="81"/>
  <c r="AC32" i="81"/>
  <c r="AC31" i="81"/>
  <c r="AC30" i="81"/>
  <c r="AC29" i="81"/>
  <c r="AC28" i="81"/>
  <c r="AC27" i="81"/>
  <c r="AC26" i="81"/>
  <c r="AC25" i="81"/>
  <c r="AC24" i="81"/>
  <c r="AC23" i="81"/>
  <c r="AC22" i="81"/>
  <c r="AC21" i="81"/>
  <c r="AC20" i="81"/>
  <c r="AC19" i="81"/>
  <c r="AC18" i="81"/>
  <c r="AC17" i="81"/>
  <c r="AC16" i="81"/>
  <c r="AC15" i="81"/>
  <c r="AC14" i="81"/>
  <c r="AC13" i="81"/>
  <c r="AC12" i="81"/>
  <c r="AC11" i="81"/>
  <c r="AC10" i="81"/>
  <c r="AC9" i="81"/>
  <c r="AC8" i="81"/>
  <c r="AC7" i="81"/>
  <c r="AC6" i="81"/>
  <c r="AC5" i="81"/>
  <c r="G49" i="76"/>
  <c r="G48" i="76"/>
  <c r="G47" i="76"/>
  <c r="S35" i="83"/>
  <c r="S34" i="83"/>
  <c r="S33" i="83"/>
  <c r="S32" i="83"/>
  <c r="S31" i="83"/>
  <c r="S30" i="83"/>
  <c r="S29" i="83"/>
  <c r="S28" i="83"/>
  <c r="S27" i="83"/>
  <c r="S26" i="83"/>
  <c r="S25" i="83"/>
  <c r="S24" i="83"/>
  <c r="S23" i="83"/>
  <c r="S22" i="83"/>
  <c r="S21" i="83"/>
  <c r="S20" i="83"/>
  <c r="S19" i="83"/>
  <c r="S18" i="83"/>
  <c r="S17" i="83"/>
  <c r="S16" i="83"/>
  <c r="S15" i="83"/>
  <c r="S14" i="83"/>
  <c r="S13" i="83"/>
  <c r="S12" i="83"/>
  <c r="S11" i="83"/>
  <c r="S10" i="83"/>
  <c r="S9" i="83"/>
  <c r="S8" i="83"/>
  <c r="S7" i="83"/>
  <c r="S6" i="83"/>
  <c r="S5" i="83"/>
  <c r="G39" i="82"/>
  <c r="G37" i="82"/>
  <c r="G41" i="80"/>
  <c r="G40" i="80"/>
  <c r="G39" i="80"/>
  <c r="S36" i="85"/>
  <c r="S35" i="85"/>
  <c r="S34" i="85"/>
  <c r="S33" i="85"/>
  <c r="S32" i="85"/>
  <c r="S31" i="85"/>
  <c r="S30" i="85"/>
  <c r="S29" i="85"/>
  <c r="S28" i="85"/>
  <c r="S27" i="85"/>
  <c r="S26" i="85"/>
  <c r="S25" i="85"/>
  <c r="S24" i="85"/>
  <c r="S23" i="85"/>
  <c r="S22" i="85"/>
  <c r="S21" i="85"/>
  <c r="S20" i="85"/>
  <c r="S19" i="85"/>
  <c r="S18" i="85"/>
  <c r="S17" i="85"/>
  <c r="S16" i="85"/>
  <c r="S15" i="85"/>
  <c r="S14" i="85"/>
  <c r="S13" i="85"/>
  <c r="S12" i="85"/>
  <c r="S11" i="85"/>
  <c r="S10" i="85"/>
  <c r="S9" i="85"/>
  <c r="S8" i="85"/>
  <c r="S7" i="85"/>
  <c r="S6" i="85"/>
  <c r="S5" i="85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6" i="87"/>
  <c r="P5" i="87"/>
  <c r="G35" i="86"/>
  <c r="G33" i="86"/>
  <c r="G39" i="89"/>
  <c r="G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6" i="89"/>
  <c r="P5" i="89"/>
  <c r="G39" i="88"/>
  <c r="G37" i="88"/>
  <c r="G39" i="78"/>
  <c r="G37" i="78"/>
  <c r="Q20" i="94"/>
  <c r="P20" i="94"/>
  <c r="O20" i="94"/>
  <c r="N20" i="94"/>
  <c r="M20" i="94"/>
  <c r="L20" i="94"/>
  <c r="K20" i="94"/>
  <c r="J20" i="94"/>
  <c r="I20" i="94"/>
  <c r="H20" i="94"/>
  <c r="G20" i="94"/>
  <c r="E20" i="94"/>
  <c r="D20" i="94"/>
  <c r="C20" i="94"/>
  <c r="Q19" i="94"/>
  <c r="P19" i="94"/>
  <c r="O19" i="94"/>
  <c r="N19" i="94"/>
  <c r="M19" i="94"/>
  <c r="L19" i="94"/>
  <c r="K19" i="94"/>
  <c r="J19" i="94"/>
  <c r="I19" i="94"/>
  <c r="E19" i="94"/>
  <c r="D19" i="94"/>
  <c r="C19" i="94"/>
  <c r="Q18" i="94"/>
  <c r="P18" i="94"/>
  <c r="O18" i="94"/>
  <c r="N18" i="94"/>
  <c r="M18" i="94"/>
  <c r="L18" i="94"/>
  <c r="K18" i="94"/>
  <c r="J18" i="94"/>
  <c r="I18" i="94"/>
  <c r="E18" i="94"/>
  <c r="D18" i="94"/>
  <c r="C18" i="94"/>
  <c r="Q17" i="94"/>
  <c r="P17" i="94"/>
  <c r="O17" i="94"/>
  <c r="N17" i="94"/>
  <c r="M17" i="94"/>
  <c r="L17" i="94"/>
  <c r="K17" i="94"/>
  <c r="J17" i="94"/>
  <c r="I17" i="94"/>
  <c r="E17" i="94"/>
  <c r="C17" i="94"/>
  <c r="Q16" i="94"/>
  <c r="P16" i="94"/>
  <c r="O16" i="94"/>
  <c r="N16" i="94"/>
  <c r="M16" i="94"/>
  <c r="L16" i="94"/>
  <c r="K16" i="94"/>
  <c r="J16" i="94"/>
  <c r="I16" i="94"/>
  <c r="E16" i="94"/>
  <c r="Q15" i="94"/>
  <c r="P15" i="94"/>
  <c r="O15" i="94"/>
  <c r="N15" i="94"/>
  <c r="M15" i="94"/>
  <c r="L15" i="94"/>
  <c r="K15" i="94"/>
  <c r="J15" i="94"/>
  <c r="I15" i="94"/>
  <c r="E15" i="94"/>
  <c r="C15" i="94"/>
  <c r="Q14" i="94"/>
  <c r="P14" i="94"/>
  <c r="O14" i="94"/>
  <c r="N14" i="94"/>
  <c r="M14" i="94"/>
  <c r="L14" i="94"/>
  <c r="K14" i="94"/>
  <c r="J14" i="94"/>
  <c r="I14" i="94"/>
  <c r="E14" i="94"/>
  <c r="C14" i="94"/>
  <c r="Q13" i="94"/>
  <c r="P13" i="94"/>
  <c r="O13" i="94"/>
  <c r="N13" i="94"/>
  <c r="M13" i="94"/>
  <c r="L13" i="94"/>
  <c r="K13" i="94"/>
  <c r="J13" i="94"/>
  <c r="I13" i="94"/>
  <c r="E13" i="94"/>
  <c r="D13" i="94"/>
  <c r="C13" i="94"/>
  <c r="Q12" i="94"/>
  <c r="P12" i="94"/>
  <c r="O12" i="94"/>
  <c r="N12" i="94"/>
  <c r="M12" i="94"/>
  <c r="L12" i="94"/>
  <c r="K12" i="94"/>
  <c r="J12" i="94"/>
  <c r="I12" i="94"/>
  <c r="E12" i="94"/>
  <c r="D12" i="94"/>
  <c r="C12" i="94"/>
  <c r="Q11" i="94"/>
  <c r="P11" i="94"/>
  <c r="O11" i="94"/>
  <c r="N11" i="94"/>
  <c r="M11" i="94"/>
  <c r="L11" i="94"/>
  <c r="K11" i="94"/>
  <c r="J11" i="94"/>
  <c r="I11" i="94"/>
  <c r="E11" i="94"/>
  <c r="D11" i="94"/>
  <c r="C11" i="94"/>
  <c r="Q10" i="94"/>
  <c r="P10" i="94"/>
  <c r="O10" i="94"/>
  <c r="N10" i="94"/>
  <c r="M10" i="94"/>
  <c r="L10" i="94"/>
  <c r="K10" i="94"/>
  <c r="J10" i="94"/>
  <c r="I10" i="94"/>
  <c r="E10" i="94"/>
  <c r="D10" i="94"/>
  <c r="C10" i="94"/>
  <c r="Q9" i="94"/>
  <c r="P9" i="94"/>
  <c r="O9" i="94"/>
  <c r="N9" i="94"/>
  <c r="M9" i="94"/>
  <c r="L9" i="94"/>
  <c r="K9" i="94"/>
  <c r="J9" i="94"/>
  <c r="I9" i="94"/>
  <c r="E9" i="94"/>
  <c r="C9" i="94"/>
  <c r="Q8" i="94"/>
  <c r="P8" i="94"/>
  <c r="O8" i="94"/>
  <c r="N8" i="94"/>
  <c r="M8" i="94"/>
  <c r="L8" i="94"/>
  <c r="K8" i="94"/>
  <c r="J8" i="94"/>
  <c r="I8" i="94"/>
  <c r="E8" i="94"/>
  <c r="D8" i="94"/>
  <c r="C8" i="94"/>
  <c r="Q7" i="94"/>
  <c r="P7" i="94"/>
  <c r="O7" i="94"/>
  <c r="N7" i="94"/>
  <c r="M7" i="94"/>
  <c r="L7" i="94"/>
  <c r="K7" i="94"/>
  <c r="J7" i="94"/>
  <c r="I7" i="94"/>
  <c r="C7" i="94"/>
  <c r="Q6" i="94"/>
  <c r="P6" i="94"/>
  <c r="O6" i="94"/>
  <c r="N6" i="94"/>
  <c r="M6" i="94"/>
  <c r="L6" i="94"/>
  <c r="K6" i="94"/>
  <c r="J6" i="94"/>
  <c r="I6" i="94"/>
  <c r="C6" i="94"/>
  <c r="O5" i="94"/>
  <c r="Q5" i="94" s="1"/>
  <c r="N5" i="94"/>
  <c r="L5" i="94"/>
  <c r="K5" i="94"/>
  <c r="M5" i="94" s="1"/>
  <c r="J5" i="94"/>
  <c r="E5" i="94"/>
  <c r="D5" i="94"/>
  <c r="C5" i="94"/>
  <c r="F56" i="97"/>
  <c r="F55" i="97"/>
  <c r="F27" i="97"/>
  <c r="F26" i="97"/>
  <c r="D26" i="97"/>
  <c r="C26" i="97"/>
  <c r="F15" i="97"/>
  <c r="F14" i="97"/>
  <c r="D14" i="97"/>
  <c r="C14" i="97"/>
  <c r="F6" i="97"/>
  <c r="F5" i="97"/>
  <c r="D5" i="97"/>
  <c r="C5" i="97"/>
  <c r="F4" i="97"/>
  <c r="G36" i="90"/>
  <c r="G35" i="90"/>
  <c r="G34" i="90"/>
  <c r="Q33" i="90"/>
  <c r="Q32" i="90"/>
  <c r="Q31" i="90"/>
  <c r="Q30" i="90"/>
  <c r="Q29" i="90"/>
  <c r="Q28" i="90"/>
  <c r="Q27" i="90"/>
  <c r="Q26" i="90"/>
  <c r="Q25" i="90"/>
  <c r="Q24" i="90"/>
  <c r="Q23" i="90"/>
  <c r="Q22" i="90"/>
  <c r="Q21" i="90"/>
  <c r="Q20" i="90"/>
  <c r="Q19" i="90"/>
  <c r="Q18" i="90"/>
  <c r="Q17" i="90"/>
  <c r="Q16" i="90"/>
  <c r="Q15" i="90"/>
  <c r="Q14" i="90"/>
  <c r="Q13" i="90"/>
  <c r="Q12" i="90"/>
  <c r="Q11" i="90"/>
  <c r="Q10" i="90"/>
  <c r="Q9" i="90"/>
  <c r="Q8" i="90"/>
  <c r="Q7" i="90"/>
  <c r="Q6" i="90"/>
  <c r="Q5" i="90"/>
  <c r="G21" i="75"/>
  <c r="G20" i="75"/>
  <c r="G19" i="75"/>
  <c r="L18" i="75"/>
  <c r="L17" i="75"/>
  <c r="L16" i="75"/>
  <c r="L15" i="75"/>
  <c r="L14" i="75"/>
  <c r="L13" i="75"/>
  <c r="L12" i="75"/>
  <c r="L11" i="75"/>
  <c r="L10" i="75"/>
  <c r="L9" i="75"/>
  <c r="L8" i="75"/>
  <c r="L7" i="75"/>
  <c r="L6" i="75"/>
  <c r="L5" i="75"/>
  <c r="Z35" i="73"/>
  <c r="Z34" i="73"/>
  <c r="Z33" i="73"/>
  <c r="Z32" i="73"/>
  <c r="Z31" i="73"/>
  <c r="Z30" i="73"/>
  <c r="Z29" i="73"/>
  <c r="Z28" i="73"/>
  <c r="Z27" i="73"/>
  <c r="Z26" i="73"/>
  <c r="Z25" i="73"/>
  <c r="Z24" i="73"/>
  <c r="Z23" i="73"/>
  <c r="Z22" i="73"/>
  <c r="Z21" i="73"/>
  <c r="Z20" i="73"/>
  <c r="Z19" i="73"/>
  <c r="Z18" i="73"/>
  <c r="Z17" i="73"/>
  <c r="Z16" i="73"/>
  <c r="Z15" i="73"/>
  <c r="Z14" i="73"/>
  <c r="Z13" i="73"/>
  <c r="Z12" i="73"/>
  <c r="Z11" i="73"/>
  <c r="Z10" i="73"/>
  <c r="Z9" i="73"/>
  <c r="Z8" i="73"/>
  <c r="Z7" i="73"/>
  <c r="Z6" i="73"/>
  <c r="Z5" i="73"/>
  <c r="F56" i="96"/>
  <c r="F55" i="96"/>
  <c r="F27" i="96"/>
  <c r="F26" i="96"/>
  <c r="D26" i="96"/>
  <c r="C26" i="96"/>
  <c r="F15" i="96"/>
  <c r="F14" i="96"/>
  <c r="D14" i="96"/>
  <c r="C14" i="96"/>
  <c r="F6" i="96"/>
  <c r="F5" i="96"/>
  <c r="D5" i="96"/>
  <c r="C5" i="96"/>
  <c r="F4" i="96"/>
  <c r="P5" i="94" l="1"/>
</calcChain>
</file>

<file path=xl/sharedStrings.xml><?xml version="1.0" encoding="utf-8"?>
<sst xmlns="http://schemas.openxmlformats.org/spreadsheetml/2006/main" count="3739" uniqueCount="820">
  <si>
    <t>ダウンライト</t>
  </si>
  <si>
    <t>福島県</t>
    <rPh sb="0" eb="3">
      <t>フクシマケン</t>
    </rPh>
    <phoneticPr fontId="3"/>
  </si>
  <si>
    <t>G</t>
  </si>
  <si>
    <t>ＬＥＤ</t>
  </si>
  <si>
    <t>ランプ数</t>
    <rPh sb="3" eb="4">
      <t>スウ</t>
    </rPh>
    <phoneticPr fontId="3"/>
  </si>
  <si>
    <t>ＣＯ２</t>
  </si>
  <si>
    <t>N554</t>
  </si>
  <si>
    <t>ミラーライト</t>
  </si>
  <si>
    <t>公共施設品番</t>
    <rPh sb="0" eb="2">
      <t>コウキョウ</t>
    </rPh>
    <rPh sb="2" eb="4">
      <t>シセツ</t>
    </rPh>
    <rPh sb="4" eb="6">
      <t>ヒンバン</t>
    </rPh>
    <phoneticPr fontId="3"/>
  </si>
  <si>
    <t>片反射</t>
    <rPh sb="0" eb="1">
      <t>カタ</t>
    </rPh>
    <rPh sb="1" eb="3">
      <t>ハンシャ</t>
    </rPh>
    <phoneticPr fontId="3"/>
  </si>
  <si>
    <t>富山県</t>
    <rPh sb="0" eb="3">
      <t>トヤマケン</t>
    </rPh>
    <phoneticPr fontId="3"/>
  </si>
  <si>
    <t>B322</t>
  </si>
  <si>
    <t>c13</t>
  </si>
  <si>
    <t>新潟県</t>
    <rPh sb="0" eb="3">
      <t>ニイガタケン</t>
    </rPh>
    <phoneticPr fontId="3"/>
  </si>
  <si>
    <t>ブラケット</t>
  </si>
  <si>
    <t>W303</t>
  </si>
  <si>
    <t>冷陰極20A BH</t>
    <rPh sb="0" eb="3">
      <t>レイインキョク</t>
    </rPh>
    <phoneticPr fontId="3"/>
  </si>
  <si>
    <t>b322H</t>
  </si>
  <si>
    <t>V</t>
  </si>
  <si>
    <t>既設</t>
    <rPh sb="0" eb="2">
      <t>キセツ</t>
    </rPh>
    <phoneticPr fontId="3"/>
  </si>
  <si>
    <t>a1</t>
  </si>
  <si>
    <t>S21W</t>
  </si>
  <si>
    <t>略称</t>
    <rPh sb="0" eb="2">
      <t>リャクショウ</t>
    </rPh>
    <phoneticPr fontId="3"/>
  </si>
  <si>
    <t>ア042</t>
  </si>
  <si>
    <t>支店仕入</t>
    <rPh sb="0" eb="4">
      <t>シテンシイ</t>
    </rPh>
    <phoneticPr fontId="3"/>
  </si>
  <si>
    <t>誘導灯</t>
    <rPh sb="0" eb="3">
      <t>ユウドウトウ</t>
    </rPh>
    <phoneticPr fontId="3"/>
  </si>
  <si>
    <t>FDL13W</t>
  </si>
  <si>
    <t>施工費</t>
    <rPh sb="0" eb="3">
      <t>セコウヒ</t>
    </rPh>
    <phoneticPr fontId="3"/>
  </si>
  <si>
    <t>DD</t>
  </si>
  <si>
    <t>香川県</t>
    <rPh sb="0" eb="3">
      <t>カガワケン</t>
    </rPh>
    <phoneticPr fontId="3"/>
  </si>
  <si>
    <t>MF300W</t>
  </si>
  <si>
    <t>X601</t>
  </si>
  <si>
    <t>福岡県</t>
    <rPh sb="0" eb="3">
      <t>フクオカケン</t>
    </rPh>
    <phoneticPr fontId="3"/>
  </si>
  <si>
    <t>ﾗﾝﾌﾟ寿命</t>
    <rPh sb="4" eb="6">
      <t>ジュミョウ</t>
    </rPh>
    <phoneticPr fontId="3"/>
  </si>
  <si>
    <t>ワット数</t>
    <rPh sb="3" eb="4">
      <t>スウ</t>
    </rPh>
    <phoneticPr fontId="3"/>
  </si>
  <si>
    <t>器具形状</t>
    <rPh sb="0" eb="2">
      <t>キグ</t>
    </rPh>
    <rPh sb="2" eb="4">
      <t>ケイジョウ</t>
    </rPh>
    <phoneticPr fontId="3"/>
  </si>
  <si>
    <t>台数</t>
    <rPh sb="0" eb="2">
      <t>ダイスウ</t>
    </rPh>
    <phoneticPr fontId="3"/>
  </si>
  <si>
    <t>イ601</t>
  </si>
  <si>
    <t>FLR40WX1</t>
  </si>
  <si>
    <t>灯数</t>
    <rPh sb="0" eb="2">
      <t>トウスウ</t>
    </rPh>
    <phoneticPr fontId="3"/>
  </si>
  <si>
    <t>記号無</t>
    <rPh sb="0" eb="2">
      <t>キゴウ</t>
    </rPh>
    <rPh sb="2" eb="3">
      <t>ナシ</t>
    </rPh>
    <phoneticPr fontId="3"/>
  </si>
  <si>
    <t>掛け率</t>
    <rPh sb="0" eb="1">
      <t>カ</t>
    </rPh>
    <rPh sb="2" eb="3">
      <t>リツ</t>
    </rPh>
    <phoneticPr fontId="3"/>
  </si>
  <si>
    <t>C4</t>
  </si>
  <si>
    <t>MF400W</t>
  </si>
  <si>
    <t>FCL40 30W</t>
  </si>
  <si>
    <t>ランプ交換</t>
    <rPh sb="3" eb="5">
      <t>コウカン</t>
    </rPh>
    <phoneticPr fontId="3"/>
  </si>
  <si>
    <t>点灯時間</t>
    <rPh sb="0" eb="2">
      <t>テントウ</t>
    </rPh>
    <rPh sb="2" eb="4">
      <t>ジカン</t>
    </rPh>
    <phoneticPr fontId="3"/>
  </si>
  <si>
    <t>V554</t>
  </si>
  <si>
    <t>既設 形状　</t>
    <rPh sb="0" eb="2">
      <t>キセツ</t>
    </rPh>
    <rPh sb="3" eb="5">
      <t>ケイジョウ</t>
    </rPh>
    <phoneticPr fontId="3"/>
  </si>
  <si>
    <t xml:space="preserve">ランプ費
工賃￥０ </t>
    <rPh sb="3" eb="4">
      <t>ヒ</t>
    </rPh>
    <rPh sb="5" eb="7">
      <t>コウチン</t>
    </rPh>
    <phoneticPr fontId="3"/>
  </si>
  <si>
    <t>消費電力（W)</t>
    <rPh sb="0" eb="2">
      <t>ショウヒ</t>
    </rPh>
    <rPh sb="2" eb="4">
      <t>デンリョク</t>
    </rPh>
    <phoneticPr fontId="3"/>
  </si>
  <si>
    <t>神立保育所</t>
    <rPh sb="0" eb="2">
      <t>かんだつ</t>
    </rPh>
    <rPh sb="2" eb="5">
      <t>ほいくしょ</t>
    </rPh>
    <phoneticPr fontId="3" type="Hiragana"/>
  </si>
  <si>
    <t>定価合計</t>
    <rPh sb="0" eb="2">
      <t>テイカ</t>
    </rPh>
    <rPh sb="2" eb="4">
      <t>ゴウケイ</t>
    </rPh>
    <phoneticPr fontId="3"/>
  </si>
  <si>
    <t>消費電力（Kwh)</t>
    <rPh sb="0" eb="2">
      <t>ショウヒ</t>
    </rPh>
    <rPh sb="2" eb="4">
      <t>デンリョク</t>
    </rPh>
    <phoneticPr fontId="3"/>
  </si>
  <si>
    <t>h281</t>
  </si>
  <si>
    <t>HF300W</t>
  </si>
  <si>
    <t>総消費電力</t>
    <rPh sb="0" eb="1">
      <t>ソウ</t>
    </rPh>
    <rPh sb="1" eb="3">
      <t>ショウヒ</t>
    </rPh>
    <rPh sb="3" eb="5">
      <t>デンリョク</t>
    </rPh>
    <phoneticPr fontId="3"/>
  </si>
  <si>
    <t>FLR40W</t>
  </si>
  <si>
    <t>MF700W</t>
  </si>
  <si>
    <t>製品不可</t>
    <rPh sb="0" eb="2">
      <t>セイヒン</t>
    </rPh>
    <rPh sb="2" eb="4">
      <t>フカ</t>
    </rPh>
    <phoneticPr fontId="3"/>
  </si>
  <si>
    <t>入力</t>
    <rPh sb="0" eb="2">
      <t>ニュウリョク</t>
    </rPh>
    <phoneticPr fontId="3"/>
  </si>
  <si>
    <t>G1</t>
  </si>
  <si>
    <t>一中地区公民館</t>
    <rPh sb="0" eb="1">
      <t>イチ</t>
    </rPh>
    <phoneticPr fontId="3"/>
  </si>
  <si>
    <t>風呂場</t>
    <rPh sb="0" eb="2">
      <t>フロ</t>
    </rPh>
    <rPh sb="2" eb="3">
      <t>バ</t>
    </rPh>
    <phoneticPr fontId="3"/>
  </si>
  <si>
    <t>f BL</t>
  </si>
  <si>
    <t>F1</t>
  </si>
  <si>
    <t>B41b</t>
  </si>
  <si>
    <t>ﾗﾝﾌﾟ価格</t>
    <rPh sb="4" eb="6">
      <t>カカク</t>
    </rPh>
    <phoneticPr fontId="3"/>
  </si>
  <si>
    <t>K241</t>
  </si>
  <si>
    <t>備考</t>
    <rPh sb="0" eb="2">
      <t>ビコウ</t>
    </rPh>
    <phoneticPr fontId="3"/>
  </si>
  <si>
    <t>表示灯</t>
    <rPh sb="0" eb="3">
      <t>ヒョウジトウ</t>
    </rPh>
    <phoneticPr fontId="3"/>
  </si>
  <si>
    <t>パイプ吊</t>
    <rPh sb="3" eb="4">
      <t>ツリ</t>
    </rPh>
    <phoneticPr fontId="3"/>
  </si>
  <si>
    <t>F322</t>
  </si>
  <si>
    <t>型式</t>
    <rPh sb="0" eb="2">
      <t>カタシキ</t>
    </rPh>
    <phoneticPr fontId="3"/>
  </si>
  <si>
    <t>北海道</t>
    <rPh sb="0" eb="3">
      <t>ホッカイドウ</t>
    </rPh>
    <phoneticPr fontId="3"/>
  </si>
  <si>
    <t>逆富士型</t>
    <rPh sb="0" eb="1">
      <t>ギャク</t>
    </rPh>
    <rPh sb="1" eb="3">
      <t>フジ</t>
    </rPh>
    <rPh sb="3" eb="4">
      <t>ガタ</t>
    </rPh>
    <phoneticPr fontId="3"/>
  </si>
  <si>
    <t>e180</t>
  </si>
  <si>
    <t>ロ</t>
  </si>
  <si>
    <t>定価</t>
    <rPh sb="0" eb="2">
      <t>テイカ</t>
    </rPh>
    <phoneticPr fontId="3"/>
  </si>
  <si>
    <t>H1</t>
  </si>
  <si>
    <t>FHT24W</t>
  </si>
  <si>
    <t>Net価格</t>
    <rPh sb="3" eb="5">
      <t>カカク</t>
    </rPh>
    <phoneticPr fontId="3"/>
  </si>
  <si>
    <t>特注デザイン</t>
    <rPh sb="0" eb="2">
      <t>トクチュウ</t>
    </rPh>
    <phoneticPr fontId="3"/>
  </si>
  <si>
    <t>ＮＥＴ合計</t>
    <rPh sb="3" eb="5">
      <t>ゴウケイ</t>
    </rPh>
    <phoneticPr fontId="3"/>
  </si>
  <si>
    <t>W41</t>
  </si>
  <si>
    <t>・契約時の削減保証額は、本表によらず、令和8年度の電力契約プランの単価を参考に、改めて設定するものとする。</t>
    <rPh sb="1" eb="3">
      <t>ケイヤク</t>
    </rPh>
    <rPh sb="3" eb="4">
      <t>ジ</t>
    </rPh>
    <rPh sb="5" eb="9">
      <t>サクゲ</t>
    </rPh>
    <rPh sb="9" eb="10">
      <t>ガク</t>
    </rPh>
    <rPh sb="12" eb="13">
      <t>ホン</t>
    </rPh>
    <rPh sb="13" eb="14">
      <t>ヒョウ</t>
    </rPh>
    <rPh sb="19" eb="21">
      <t>レイワ</t>
    </rPh>
    <rPh sb="22" eb="24">
      <t>ネンド</t>
    </rPh>
    <rPh sb="25" eb="27">
      <t>デンリョク</t>
    </rPh>
    <rPh sb="27" eb="29">
      <t>ケイヤク</t>
    </rPh>
    <rPh sb="33" eb="35">
      <t>タンカ</t>
    </rPh>
    <rPh sb="36" eb="38">
      <t>サンコウ</t>
    </rPh>
    <rPh sb="40" eb="41">
      <t>アラタ</t>
    </rPh>
    <rPh sb="43" eb="45">
      <t>セッテイ</t>
    </rPh>
    <phoneticPr fontId="3"/>
  </si>
  <si>
    <t>IL60W</t>
  </si>
  <si>
    <t>H401</t>
  </si>
  <si>
    <t>工期（ヵ月）</t>
    <rPh sb="0" eb="2">
      <t>コウキ</t>
    </rPh>
    <rPh sb="4" eb="5">
      <t>ゲツ</t>
    </rPh>
    <phoneticPr fontId="3"/>
  </si>
  <si>
    <t>電工</t>
    <rPh sb="0" eb="2">
      <t>デンコウ</t>
    </rPh>
    <phoneticPr fontId="3"/>
  </si>
  <si>
    <t>E36</t>
  </si>
  <si>
    <t>FDL27W</t>
  </si>
  <si>
    <t>ブラケット屋内</t>
    <rPh sb="5" eb="7">
      <t>オクナイ</t>
    </rPh>
    <phoneticPr fontId="3"/>
  </si>
  <si>
    <t>熊本県</t>
    <rPh sb="0" eb="3">
      <t>クマモトケン</t>
    </rPh>
    <phoneticPr fontId="3"/>
  </si>
  <si>
    <t>b162</t>
  </si>
  <si>
    <t>撤去</t>
    <rPh sb="0" eb="2">
      <t>テッキョ</t>
    </rPh>
    <phoneticPr fontId="3"/>
  </si>
  <si>
    <t>勤労者総合福祉センター</t>
  </si>
  <si>
    <t>取付</t>
    <rPh sb="0" eb="2">
      <t>トリツケ</t>
    </rPh>
    <phoneticPr fontId="3"/>
  </si>
  <si>
    <t>N205</t>
  </si>
  <si>
    <t>釣りボルト等</t>
    <rPh sb="0" eb="1">
      <t>ツ</t>
    </rPh>
    <rPh sb="5" eb="6">
      <t>トウ</t>
    </rPh>
    <phoneticPr fontId="3"/>
  </si>
  <si>
    <t>施工費　まるめ</t>
    <rPh sb="0" eb="3">
      <t>セコウヒ</t>
    </rPh>
    <phoneticPr fontId="3"/>
  </si>
  <si>
    <t>E322</t>
  </si>
  <si>
    <t>V401</t>
  </si>
  <si>
    <t>撤去・取付費</t>
    <rPh sb="0" eb="2">
      <t>テッキョ</t>
    </rPh>
    <rPh sb="3" eb="5">
      <t>トリツケ</t>
    </rPh>
    <rPh sb="5" eb="6">
      <t>ヒ</t>
    </rPh>
    <phoneticPr fontId="3"/>
  </si>
  <si>
    <t>Ａ級</t>
    <rPh sb="1" eb="2">
      <t>キュウ</t>
    </rPh>
    <phoneticPr fontId="3"/>
  </si>
  <si>
    <t>トラフ型</t>
    <rPh sb="3" eb="4">
      <t>ガタ</t>
    </rPh>
    <phoneticPr fontId="3"/>
  </si>
  <si>
    <t>弁当箱</t>
    <rPh sb="0" eb="2">
      <t>ベントウ</t>
    </rPh>
    <rPh sb="2" eb="3">
      <t>ハコ</t>
    </rPh>
    <phoneticPr fontId="3"/>
  </si>
  <si>
    <t>共通仮設費</t>
  </si>
  <si>
    <t>U161</t>
  </si>
  <si>
    <t>FCL30W</t>
  </si>
  <si>
    <t>D321G</t>
  </si>
  <si>
    <t>FHP45W</t>
  </si>
  <si>
    <t>特注器具</t>
    <rPh sb="0" eb="2">
      <t>トクチュウ</t>
    </rPh>
    <rPh sb="2" eb="4">
      <t>キグ</t>
    </rPh>
    <phoneticPr fontId="3"/>
  </si>
  <si>
    <t>J9W</t>
  </si>
  <si>
    <t>FHP32W</t>
  </si>
  <si>
    <t>HF400W</t>
  </si>
  <si>
    <t>愛媛県</t>
    <rPh sb="0" eb="3">
      <t>エヒメケン</t>
    </rPh>
    <phoneticPr fontId="3"/>
  </si>
  <si>
    <t>FHT32W</t>
  </si>
  <si>
    <t>d20A</t>
  </si>
  <si>
    <t>足場費用</t>
    <rPh sb="0" eb="2">
      <t>アシバ</t>
    </rPh>
    <rPh sb="2" eb="4">
      <t>ヒヨウ</t>
    </rPh>
    <phoneticPr fontId="3"/>
  </si>
  <si>
    <t>FCL40W</t>
  </si>
  <si>
    <t>FPL36W</t>
  </si>
  <si>
    <t>黒板灯</t>
    <rPh sb="0" eb="2">
      <t>コクバン</t>
    </rPh>
    <rPh sb="2" eb="3">
      <t>トウ</t>
    </rPh>
    <phoneticPr fontId="3"/>
  </si>
  <si>
    <t>キッチンライト</t>
  </si>
  <si>
    <t>ペンダント</t>
  </si>
  <si>
    <t xml:space="preserve">d </t>
  </si>
  <si>
    <t>FDL18W</t>
  </si>
  <si>
    <t>ＢＢＬ級　両面</t>
    <rPh sb="3" eb="4">
      <t>キュウ</t>
    </rPh>
    <rPh sb="5" eb="7">
      <t>リョウメン</t>
    </rPh>
    <phoneticPr fontId="3"/>
  </si>
  <si>
    <t>IL100W</t>
  </si>
  <si>
    <t>ユニバーサル</t>
  </si>
  <si>
    <t>FL20W</t>
  </si>
  <si>
    <t>笠付型</t>
    <rPh sb="0" eb="1">
      <t>カサ</t>
    </rPh>
    <rPh sb="1" eb="2">
      <t>ツ</t>
    </rPh>
    <rPh sb="2" eb="3">
      <t>ガタ</t>
    </rPh>
    <phoneticPr fontId="3"/>
  </si>
  <si>
    <t xml:space="preserve">FL10W </t>
  </si>
  <si>
    <t>殺菌灯</t>
    <rPh sb="0" eb="3">
      <t>サッキントウ</t>
    </rPh>
    <phoneticPr fontId="3"/>
  </si>
  <si>
    <t>鹿児島県</t>
    <rPh sb="0" eb="4">
      <t>カゴシマケン</t>
    </rPh>
    <phoneticPr fontId="3"/>
  </si>
  <si>
    <t>IL40W</t>
  </si>
  <si>
    <t>番号</t>
    <rPh sb="0" eb="2">
      <t>バンゴウ</t>
    </rPh>
    <phoneticPr fontId="30"/>
  </si>
  <si>
    <t>四中地区公民館</t>
    <rPh sb="0" eb="1">
      <t>よん</t>
    </rPh>
    <rPh sb="1" eb="2">
      <t>なか</t>
    </rPh>
    <rPh sb="2" eb="4">
      <t>ちく</t>
    </rPh>
    <rPh sb="4" eb="7">
      <t>こうみんかん</t>
    </rPh>
    <phoneticPr fontId="3" type="Hiragana"/>
  </si>
  <si>
    <t>四角</t>
    <rPh sb="0" eb="2">
      <t>シカク</t>
    </rPh>
    <phoneticPr fontId="3"/>
  </si>
  <si>
    <t>D321WH</t>
  </si>
  <si>
    <t>Ｂ片面</t>
  </si>
  <si>
    <t>BHRF160W</t>
  </si>
  <si>
    <t>HF100W</t>
  </si>
  <si>
    <t>O40</t>
  </si>
  <si>
    <t>H</t>
  </si>
  <si>
    <t>FHT42W</t>
  </si>
  <si>
    <t>d1</t>
  </si>
  <si>
    <t>デザイン</t>
  </si>
  <si>
    <t>筒</t>
    <rPh sb="0" eb="1">
      <t>ツツ</t>
    </rPh>
    <phoneticPr fontId="3"/>
  </si>
  <si>
    <t>F42P</t>
  </si>
  <si>
    <t>I</t>
  </si>
  <si>
    <t>ＯＡルーバー</t>
  </si>
  <si>
    <t>FL40W</t>
  </si>
  <si>
    <t>投光器</t>
    <rPh sb="0" eb="3">
      <t>トウコウキ</t>
    </rPh>
    <phoneticPr fontId="3"/>
  </si>
  <si>
    <t>e150</t>
  </si>
  <si>
    <t>CDM70</t>
  </si>
  <si>
    <t>C級</t>
    <rPh sb="1" eb="2">
      <t>キュウ</t>
    </rPh>
    <phoneticPr fontId="3"/>
  </si>
  <si>
    <t>ﾊﾛｹﾞﾝ30W</t>
  </si>
  <si>
    <t>D</t>
  </si>
  <si>
    <t>IL20W</t>
  </si>
  <si>
    <t>B級</t>
    <rPh sb="1" eb="2">
      <t>キュウ</t>
    </rPh>
    <phoneticPr fontId="3"/>
  </si>
  <si>
    <t>LED化
電気料金</t>
    <rPh sb="3" eb="4">
      <t>カ</t>
    </rPh>
    <rPh sb="5" eb="7">
      <t>デンキ</t>
    </rPh>
    <rPh sb="7" eb="9">
      <t>リョウキン</t>
    </rPh>
    <phoneticPr fontId="30"/>
  </si>
  <si>
    <t>HF200W</t>
  </si>
  <si>
    <t>階段通路誘導灯</t>
    <rPh sb="0" eb="2">
      <t>カイダン</t>
    </rPh>
    <rPh sb="2" eb="4">
      <t>ツウロ</t>
    </rPh>
    <rPh sb="4" eb="7">
      <t>ユウドウトウ</t>
    </rPh>
    <phoneticPr fontId="3"/>
  </si>
  <si>
    <t>非常灯　埋込</t>
    <rPh sb="0" eb="3">
      <t>ヒジョウトウ</t>
    </rPh>
    <rPh sb="4" eb="6">
      <t>ウメコミ</t>
    </rPh>
    <phoneticPr fontId="3"/>
  </si>
  <si>
    <t>K1-LSS4-30</t>
  </si>
  <si>
    <t>H27</t>
  </si>
  <si>
    <t>K1-LSS10-30</t>
  </si>
  <si>
    <t>非常時兼用</t>
    <rPh sb="0" eb="2">
      <t>ヒジョウ</t>
    </rPh>
    <rPh sb="2" eb="3">
      <t>ジ</t>
    </rPh>
    <rPh sb="3" eb="5">
      <t>ケンヨウ</t>
    </rPh>
    <phoneticPr fontId="3"/>
  </si>
  <si>
    <t>シーリングライト</t>
  </si>
  <si>
    <t>音　点滅</t>
    <rPh sb="0" eb="1">
      <t>オト</t>
    </rPh>
    <rPh sb="2" eb="4">
      <t>テンメツ</t>
    </rPh>
    <phoneticPr fontId="3"/>
  </si>
  <si>
    <t>外灯</t>
    <rPh sb="0" eb="2">
      <t>ガイトウ</t>
    </rPh>
    <phoneticPr fontId="3"/>
  </si>
  <si>
    <t>ＫＷＨ</t>
  </si>
  <si>
    <t>j BL</t>
  </si>
  <si>
    <t>j BH</t>
  </si>
  <si>
    <t>I554</t>
  </si>
  <si>
    <t>C321</t>
  </si>
  <si>
    <t>オ</t>
  </si>
  <si>
    <t>HF250W</t>
  </si>
  <si>
    <t>C2</t>
  </si>
  <si>
    <t>庭園灯</t>
    <rPh sb="0" eb="3">
      <t>テイエントウ</t>
    </rPh>
    <phoneticPr fontId="3"/>
  </si>
  <si>
    <t>LED</t>
  </si>
  <si>
    <t>埋込</t>
    <rPh sb="0" eb="2">
      <t>ウメコミ</t>
    </rPh>
    <phoneticPr fontId="3"/>
  </si>
  <si>
    <t>建物名・施設名</t>
  </si>
  <si>
    <t>い</t>
  </si>
  <si>
    <t>h BH</t>
  </si>
  <si>
    <t>L2</t>
  </si>
  <si>
    <t>養生費</t>
    <rPh sb="0" eb="3">
      <t>ヨウジョウヒ</t>
    </rPh>
    <phoneticPr fontId="3"/>
  </si>
  <si>
    <t>白本</t>
    <rPh sb="0" eb="1">
      <t>シロ</t>
    </rPh>
    <rPh sb="1" eb="2">
      <t>ホン</t>
    </rPh>
    <phoneticPr fontId="3"/>
  </si>
  <si>
    <t>FPL27W</t>
  </si>
  <si>
    <t>FHF32W</t>
  </si>
  <si>
    <t>その他</t>
    <rPh sb="2" eb="3">
      <t>タ</t>
    </rPh>
    <phoneticPr fontId="3"/>
  </si>
  <si>
    <t>３２Ｗ</t>
  </si>
  <si>
    <t>MF250W</t>
  </si>
  <si>
    <t>FLR20W</t>
  </si>
  <si>
    <t>三重県</t>
    <rPh sb="0" eb="3">
      <t>ミエケン</t>
    </rPh>
    <phoneticPr fontId="3"/>
  </si>
  <si>
    <t>C321X</t>
  </si>
  <si>
    <t>スクエア直付</t>
    <rPh sb="4" eb="5">
      <t>チョク</t>
    </rPh>
    <rPh sb="5" eb="6">
      <t>ツ</t>
    </rPh>
    <phoneticPr fontId="3"/>
  </si>
  <si>
    <t>P31</t>
  </si>
  <si>
    <t>SP SUS</t>
  </si>
  <si>
    <t>積算資料</t>
    <rPh sb="0" eb="2">
      <t>セキサン</t>
    </rPh>
    <rPh sb="2" eb="4">
      <t>シリョウ</t>
    </rPh>
    <phoneticPr fontId="3"/>
  </si>
  <si>
    <t>U20X</t>
  </si>
  <si>
    <t>ＢＢＬ級</t>
    <rPh sb="3" eb="4">
      <t>キュウ</t>
    </rPh>
    <phoneticPr fontId="3"/>
  </si>
  <si>
    <t>電工単価</t>
    <rPh sb="0" eb="2">
      <t>デンコウ</t>
    </rPh>
    <rPh sb="2" eb="4">
      <t>タンカ</t>
    </rPh>
    <phoneticPr fontId="3"/>
  </si>
  <si>
    <t>FHT13W</t>
  </si>
  <si>
    <t>青森県</t>
    <rPh sb="0" eb="3">
      <t>アオモリケン</t>
    </rPh>
    <phoneticPr fontId="3"/>
  </si>
  <si>
    <t>岩手県</t>
    <rPh sb="0" eb="3">
      <t>イワテケン</t>
    </rPh>
    <phoneticPr fontId="3"/>
  </si>
  <si>
    <t>E31</t>
  </si>
  <si>
    <t>宮城県</t>
    <rPh sb="0" eb="3">
      <t>ミヤギケン</t>
    </rPh>
    <phoneticPr fontId="3"/>
  </si>
  <si>
    <t>シャンデリア</t>
  </si>
  <si>
    <t>C323</t>
  </si>
  <si>
    <t>秋田県</t>
    <rPh sb="0" eb="3">
      <t>アキタケン</t>
    </rPh>
    <phoneticPr fontId="3"/>
  </si>
  <si>
    <t>山形県</t>
    <rPh sb="0" eb="3">
      <t>ヤマガタケン</t>
    </rPh>
    <phoneticPr fontId="3"/>
  </si>
  <si>
    <t>G322H</t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</si>
  <si>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</si>
  <si>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</si>
  <si>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U"</t>
  </si>
  <si>
    <t>新治消防署</t>
  </si>
  <si>
    <t>群馬県</t>
    <rPh sb="0" eb="3">
      <t>グンマケン</t>
    </rPh>
    <phoneticPr fontId="3"/>
  </si>
  <si>
    <t>電力量
削減率</t>
    <rPh sb="0" eb="2">
      <t>デンリョク</t>
    </rPh>
    <rPh sb="2" eb="3">
      <t>リョウ</t>
    </rPh>
    <rPh sb="4" eb="6">
      <t>サクゲン</t>
    </rPh>
    <rPh sb="6" eb="7">
      <t>リツ</t>
    </rPh>
    <phoneticPr fontId="30"/>
  </si>
  <si>
    <t>埼玉県</t>
    <rPh sb="0" eb="3">
      <t>サイタマケン</t>
    </rPh>
    <phoneticPr fontId="3"/>
  </si>
  <si>
    <t>千葉県</t>
    <rPh sb="0" eb="3">
      <t>チバケン</t>
    </rPh>
    <phoneticPr fontId="3"/>
  </si>
  <si>
    <t>床埋め込み</t>
    <rPh sb="0" eb="1">
      <t>ユカ</t>
    </rPh>
    <rPh sb="1" eb="2">
      <t>ウ</t>
    </rPh>
    <rPh sb="3" eb="4">
      <t>コ</t>
    </rPh>
    <phoneticPr fontId="3"/>
  </si>
  <si>
    <t>無電極140W</t>
    <rPh sb="0" eb="1">
      <t>ム</t>
    </rPh>
    <rPh sb="1" eb="3">
      <t>デンキョク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</si>
  <si>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</si>
  <si>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</si>
  <si>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d20a</t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</si>
  <si>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</si>
  <si>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</si>
  <si>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は</t>
  </si>
  <si>
    <t>H21</t>
  </si>
  <si>
    <t>E402X</t>
  </si>
  <si>
    <t>石川県</t>
    <rPh sb="0" eb="3">
      <t>イシカワケン</t>
    </rPh>
    <phoneticPr fontId="3"/>
  </si>
  <si>
    <t>岐阜県</t>
    <rPh sb="0" eb="3">
      <t>ギフケン</t>
    </rPh>
    <phoneticPr fontId="3"/>
  </si>
  <si>
    <t>T</t>
  </si>
  <si>
    <t>静岡県</t>
    <rPh sb="0" eb="3">
      <t>シズオカケン</t>
    </rPh>
    <phoneticPr fontId="3"/>
  </si>
  <si>
    <t>De41</t>
  </si>
  <si>
    <t>B321</t>
  </si>
  <si>
    <t>愛知県</t>
    <rPh sb="0" eb="3">
      <t>アイチケン</t>
    </rPh>
    <phoneticPr fontId="3"/>
  </si>
  <si>
    <t>(x100)</t>
  </si>
  <si>
    <t>福井県</t>
    <rPh sb="0" eb="3">
      <t>フクイケン</t>
    </rPh>
    <phoneticPr fontId="3"/>
  </si>
  <si>
    <t>I201X</t>
  </si>
  <si>
    <t>滋賀県</t>
    <rPh sb="0" eb="3">
      <t>シガケン</t>
    </rPh>
    <phoneticPr fontId="3"/>
  </si>
  <si>
    <t>ポプラ児童館</t>
  </si>
  <si>
    <t>O21</t>
  </si>
  <si>
    <t>京都府</t>
    <rPh sb="0" eb="3">
      <t>キョウトフ</t>
    </rPh>
    <phoneticPr fontId="3"/>
  </si>
  <si>
    <t>d"</t>
  </si>
  <si>
    <t>大阪府</t>
    <rPh sb="0" eb="3">
      <t>オオサカフ</t>
    </rPh>
    <phoneticPr fontId="3"/>
  </si>
  <si>
    <t>該当品無</t>
    <rPh sb="0" eb="3">
      <t>ガイトウヒン</t>
    </rPh>
    <rPh sb="3" eb="4">
      <t>ナシ</t>
    </rPh>
    <phoneticPr fontId="3"/>
  </si>
  <si>
    <t>FPL55W</t>
  </si>
  <si>
    <t>B32-1</t>
  </si>
  <si>
    <t>黒板灯　直付け</t>
    <rPh sb="0" eb="2">
      <t>コクバン</t>
    </rPh>
    <rPh sb="2" eb="3">
      <t>トウ</t>
    </rPh>
    <rPh sb="4" eb="5">
      <t>チョク</t>
    </rPh>
    <rPh sb="5" eb="6">
      <t>ツ</t>
    </rPh>
    <phoneticPr fontId="3"/>
  </si>
  <si>
    <t>兵庫県</t>
    <rPh sb="0" eb="3">
      <t>ヒョウゴケン</t>
    </rPh>
    <phoneticPr fontId="3"/>
  </si>
  <si>
    <t>P321H</t>
  </si>
  <si>
    <t>d101</t>
  </si>
  <si>
    <t>奈良県</t>
    <rPh sb="0" eb="3">
      <t>ナラケン</t>
    </rPh>
    <phoneticPr fontId="3"/>
  </si>
  <si>
    <t>E41</t>
  </si>
  <si>
    <t>和歌山県</t>
    <rPh sb="0" eb="4">
      <t>ワカヤマケン</t>
    </rPh>
    <phoneticPr fontId="3"/>
  </si>
  <si>
    <t>鳥取県</t>
    <rPh sb="0" eb="3">
      <t>トットリケン</t>
    </rPh>
    <phoneticPr fontId="3"/>
  </si>
  <si>
    <t>島根県</t>
    <rPh sb="0" eb="3">
      <t>シマネケン</t>
    </rPh>
    <phoneticPr fontId="3"/>
  </si>
  <si>
    <t>D322H</t>
  </si>
  <si>
    <t>岡山県</t>
    <rPh sb="0" eb="3">
      <t>オカヤマケン</t>
    </rPh>
    <phoneticPr fontId="3"/>
  </si>
  <si>
    <t>J100W</t>
  </si>
  <si>
    <t>Y60</t>
  </si>
  <si>
    <t>広島県</t>
    <rPh sb="0" eb="3">
      <t>ヒロシマケン</t>
    </rPh>
    <phoneticPr fontId="3"/>
  </si>
  <si>
    <t>I BH</t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</si>
  <si>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</si>
  <si>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</si>
  <si>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高知県</t>
    <rPh sb="0" eb="3">
      <t>コウチケン</t>
    </rPh>
    <phoneticPr fontId="3"/>
  </si>
  <si>
    <t>佐賀県</t>
    <rPh sb="0" eb="3">
      <t>サガケン</t>
    </rPh>
    <phoneticPr fontId="3"/>
  </si>
  <si>
    <t>E402</t>
  </si>
  <si>
    <t>A"1</t>
  </si>
  <si>
    <t>長崎県</t>
    <rPh sb="0" eb="3">
      <t>ナガサキケン</t>
    </rPh>
    <phoneticPr fontId="3"/>
  </si>
  <si>
    <t>E321</t>
  </si>
  <si>
    <t>G301</t>
  </si>
  <si>
    <t>四中地区公民館</t>
  </si>
  <si>
    <t>e"</t>
  </si>
  <si>
    <t>大分県</t>
    <rPh sb="0" eb="3">
      <t>オオイタケン</t>
    </rPh>
    <phoneticPr fontId="3"/>
  </si>
  <si>
    <t>X21</t>
  </si>
  <si>
    <t>FL20W B</t>
  </si>
  <si>
    <t>宮崎県</t>
    <rPh sb="0" eb="3">
      <t>ミヤザキケン</t>
    </rPh>
    <phoneticPr fontId="3"/>
  </si>
  <si>
    <t>シーリングライトWP</t>
  </si>
  <si>
    <t>沖縄県</t>
    <rPh sb="0" eb="3">
      <t>オキナワケン</t>
    </rPh>
    <phoneticPr fontId="3"/>
  </si>
  <si>
    <t>ほ</t>
  </si>
  <si>
    <t>台</t>
    <rPh sb="0" eb="1">
      <t>ダイ</t>
    </rPh>
    <phoneticPr fontId="3"/>
  </si>
  <si>
    <t>円</t>
    <rPh sb="0" eb="1">
      <t>エン</t>
    </rPh>
    <phoneticPr fontId="3"/>
  </si>
  <si>
    <t>合計</t>
    <rPh sb="0" eb="2">
      <t>ゴウケイ</t>
    </rPh>
    <phoneticPr fontId="3"/>
  </si>
  <si>
    <t>N323</t>
  </si>
  <si>
    <t>工事雑材</t>
    <rPh sb="0" eb="2">
      <t>コウジ</t>
    </rPh>
    <rPh sb="2" eb="4">
      <t>ザツザイ</t>
    </rPh>
    <phoneticPr fontId="3"/>
  </si>
  <si>
    <t>照会記号</t>
    <rPh sb="0" eb="2">
      <t>ショウカイ</t>
    </rPh>
    <rPh sb="2" eb="4">
      <t>キゴウ</t>
    </rPh>
    <phoneticPr fontId="3"/>
  </si>
  <si>
    <t>A1</t>
  </si>
  <si>
    <t>器具形式</t>
    <rPh sb="0" eb="2">
      <t>キグ</t>
    </rPh>
    <rPh sb="2" eb="4">
      <t>ケイシキ</t>
    </rPh>
    <phoneticPr fontId="3"/>
  </si>
  <si>
    <t>既設
排出量(ｔ)</t>
    <rPh sb="0" eb="2">
      <t>キセツ</t>
    </rPh>
    <rPh sb="3" eb="5">
      <t>ハイシュツ</t>
    </rPh>
    <rPh sb="5" eb="6">
      <t>リョウ</t>
    </rPh>
    <phoneticPr fontId="3"/>
  </si>
  <si>
    <t>換気扇付照明器具</t>
    <rPh sb="0" eb="3">
      <t>カンキセン</t>
    </rPh>
    <rPh sb="3" eb="4">
      <t>ツ</t>
    </rPh>
    <rPh sb="4" eb="6">
      <t>ショウメイ</t>
    </rPh>
    <rPh sb="6" eb="8">
      <t>キグ</t>
    </rPh>
    <phoneticPr fontId="3"/>
  </si>
  <si>
    <t>a554</t>
  </si>
  <si>
    <t>C321PG</t>
  </si>
  <si>
    <t>ランプ</t>
  </si>
  <si>
    <t>数量</t>
    <rPh sb="0" eb="2">
      <t>スウリョウ</t>
    </rPh>
    <phoneticPr fontId="3"/>
  </si>
  <si>
    <t>誘導灯　点滅</t>
    <rPh sb="0" eb="3">
      <t>ユウドウトウ</t>
    </rPh>
    <rPh sb="4" eb="6">
      <t>テンメツ</t>
    </rPh>
    <phoneticPr fontId="3"/>
  </si>
  <si>
    <t>F363</t>
  </si>
  <si>
    <t>工事価格</t>
    <rPh sb="0" eb="2">
      <t>コウジ</t>
    </rPh>
    <rPh sb="2" eb="4">
      <t>カカク</t>
    </rPh>
    <phoneticPr fontId="3"/>
  </si>
  <si>
    <t>A”2</t>
  </si>
  <si>
    <t>FML18W</t>
  </si>
  <si>
    <t>FHT18W</t>
  </si>
  <si>
    <t>A型</t>
    <rPh sb="1" eb="2">
      <t>ガタ</t>
    </rPh>
    <phoneticPr fontId="3"/>
  </si>
  <si>
    <t>FHT27W</t>
  </si>
  <si>
    <t>埋込型</t>
    <rPh sb="0" eb="2">
      <t>ウメコミ</t>
    </rPh>
    <rPh sb="2" eb="3">
      <t>ガタ</t>
    </rPh>
    <phoneticPr fontId="3"/>
  </si>
  <si>
    <t>埋込型ルーバー</t>
    <rPh sb="0" eb="2">
      <t>ウメコミ</t>
    </rPh>
    <rPh sb="2" eb="3">
      <t>ガタ</t>
    </rPh>
    <phoneticPr fontId="3"/>
  </si>
  <si>
    <t>D321H</t>
  </si>
  <si>
    <t>埋込　ウォールウォッツシャー</t>
    <rPh sb="0" eb="1">
      <t>ウマ</t>
    </rPh>
    <rPh sb="1" eb="2">
      <t>コミ</t>
    </rPh>
    <phoneticPr fontId="3"/>
  </si>
  <si>
    <t>ブラケットＷＰ</t>
  </si>
  <si>
    <t>O60</t>
  </si>
  <si>
    <t>アプローチライト</t>
  </si>
  <si>
    <t>K322</t>
  </si>
  <si>
    <t>A402</t>
  </si>
  <si>
    <t>スクエア埋込</t>
    <rPh sb="4" eb="6">
      <t>ウメコミ</t>
    </rPh>
    <phoneticPr fontId="3"/>
  </si>
  <si>
    <t>d2</t>
  </si>
  <si>
    <t>Z151</t>
  </si>
  <si>
    <t>非常灯</t>
    <rPh sb="0" eb="3">
      <t>ヒジョウトウ</t>
    </rPh>
    <phoneticPr fontId="3"/>
  </si>
  <si>
    <t>J13W</t>
  </si>
  <si>
    <t>A32</t>
  </si>
  <si>
    <t>J321</t>
  </si>
  <si>
    <t>A31</t>
  </si>
  <si>
    <t>J54</t>
  </si>
  <si>
    <t>P21</t>
  </si>
  <si>
    <t>A22B</t>
  </si>
  <si>
    <t>B32</t>
  </si>
  <si>
    <t>C 1.2W</t>
  </si>
  <si>
    <t>530Ｘ250楕円形</t>
    <rPh sb="7" eb="9">
      <t>ダエン</t>
    </rPh>
    <rPh sb="9" eb="10">
      <t>ケイ</t>
    </rPh>
    <phoneticPr fontId="3"/>
  </si>
  <si>
    <t>IL80W</t>
  </si>
  <si>
    <t>B32-2</t>
  </si>
  <si>
    <t>楕円形</t>
    <rPh sb="0" eb="3">
      <t>ダエンケイ</t>
    </rPh>
    <phoneticPr fontId="3"/>
  </si>
  <si>
    <t>Z201</t>
  </si>
  <si>
    <t>C32</t>
  </si>
  <si>
    <t>M401x</t>
  </si>
  <si>
    <t>D32</t>
  </si>
  <si>
    <t>K</t>
  </si>
  <si>
    <t>x"</t>
  </si>
  <si>
    <t>D31</t>
  </si>
  <si>
    <t>D321</t>
  </si>
  <si>
    <t>P401</t>
  </si>
  <si>
    <t>Φ450想定</t>
    <rPh sb="4" eb="6">
      <t>ソウテイ</t>
    </rPh>
    <phoneticPr fontId="3"/>
  </si>
  <si>
    <t>Q201</t>
  </si>
  <si>
    <t>D32W</t>
  </si>
  <si>
    <t>D22B</t>
  </si>
  <si>
    <t>K161</t>
  </si>
  <si>
    <t>F41GW</t>
  </si>
  <si>
    <t>G41</t>
  </si>
  <si>
    <t>A41</t>
  </si>
  <si>
    <t>Q31</t>
  </si>
  <si>
    <t>G21</t>
  </si>
  <si>
    <t>I54</t>
  </si>
  <si>
    <t>A321H</t>
  </si>
  <si>
    <t>I33</t>
  </si>
  <si>
    <t>N100</t>
  </si>
  <si>
    <t>D322</t>
  </si>
  <si>
    <t>J33</t>
  </si>
  <si>
    <t>K27</t>
  </si>
  <si>
    <t>L27</t>
  </si>
  <si>
    <t>G42</t>
  </si>
  <si>
    <t>HQI150QX2</t>
  </si>
  <si>
    <t>L18</t>
  </si>
  <si>
    <t>R608</t>
  </si>
  <si>
    <t>B21</t>
  </si>
  <si>
    <t>O65</t>
  </si>
  <si>
    <t>R18W</t>
  </si>
  <si>
    <t>f20B 両面</t>
    <rPh sb="5" eb="7">
      <t>リョウメン</t>
    </rPh>
    <phoneticPr fontId="3"/>
  </si>
  <si>
    <t>T21</t>
  </si>
  <si>
    <t>(d16)</t>
  </si>
  <si>
    <t>U18</t>
  </si>
  <si>
    <t>Y３２１H</t>
  </si>
  <si>
    <t>V55</t>
  </si>
  <si>
    <t>W41B</t>
  </si>
  <si>
    <t>X22</t>
  </si>
  <si>
    <t>HQI70W+J100W</t>
  </si>
  <si>
    <t>Y21</t>
  </si>
  <si>
    <t>B322X</t>
  </si>
  <si>
    <t>Z30</t>
  </si>
  <si>
    <t>a30</t>
  </si>
  <si>
    <t>a13</t>
  </si>
  <si>
    <t>A322</t>
  </si>
  <si>
    <t>e100</t>
  </si>
  <si>
    <t>b18</t>
  </si>
  <si>
    <t>ＷＰ</t>
  </si>
  <si>
    <t>ライティングダクト</t>
  </si>
  <si>
    <t>a20a</t>
  </si>
  <si>
    <t>ミラーボールライト</t>
  </si>
  <si>
    <t>GG67</t>
  </si>
  <si>
    <t>電力量、電気料金</t>
    <rPh sb="0" eb="1">
      <t>イカズチ</t>
    </rPh>
    <rPh sb="1" eb="2">
      <t>リョク</t>
    </rPh>
    <rPh sb="2" eb="3">
      <t>リョウ</t>
    </rPh>
    <rPh sb="4" eb="6">
      <t>デンキ</t>
    </rPh>
    <rPh sb="6" eb="8">
      <t>リョウキン</t>
    </rPh>
    <phoneticPr fontId="3"/>
  </si>
  <si>
    <t>J60W</t>
  </si>
  <si>
    <t xml:space="preserve">LED </t>
  </si>
  <si>
    <t>Ce21b</t>
  </si>
  <si>
    <t>黒板灯　埋込</t>
    <rPh sb="0" eb="2">
      <t>コクバン</t>
    </rPh>
    <rPh sb="2" eb="3">
      <t>トウ</t>
    </rPh>
    <rPh sb="4" eb="6">
      <t>ウメコミ</t>
    </rPh>
    <phoneticPr fontId="3"/>
  </si>
  <si>
    <t>O1001</t>
  </si>
  <si>
    <t>誘導灯　埋込</t>
    <rPh sb="0" eb="3">
      <t>ユウドウトウ</t>
    </rPh>
    <rPh sb="4" eb="6">
      <t>ウメコミ</t>
    </rPh>
    <phoneticPr fontId="3"/>
  </si>
  <si>
    <t>誘導灯　壁付</t>
    <rPh sb="0" eb="3">
      <t>ユウドウトウ</t>
    </rPh>
    <rPh sb="4" eb="5">
      <t>カベ</t>
    </rPh>
    <rPh sb="5" eb="6">
      <t>ツ</t>
    </rPh>
    <phoneticPr fontId="3"/>
  </si>
  <si>
    <t>LEDランプ交換</t>
    <rPh sb="6" eb="8">
      <t>コウカン</t>
    </rPh>
    <phoneticPr fontId="3"/>
  </si>
  <si>
    <t>非常灯　直付</t>
    <rPh sb="0" eb="3">
      <t>ヒジョウトウ</t>
    </rPh>
    <rPh sb="4" eb="5">
      <t>チョク</t>
    </rPh>
    <rPh sb="5" eb="6">
      <t>ツ</t>
    </rPh>
    <phoneticPr fontId="3"/>
  </si>
  <si>
    <t>L1</t>
  </si>
  <si>
    <t>J30W</t>
  </si>
  <si>
    <t>EE321</t>
  </si>
  <si>
    <t>NH180W</t>
  </si>
  <si>
    <t>無し</t>
    <rPh sb="0" eb="1">
      <t>ナ</t>
    </rPh>
    <phoneticPr fontId="3"/>
  </si>
  <si>
    <t>MY-N430340N</t>
  </si>
  <si>
    <t>MY-B430346/N</t>
  </si>
  <si>
    <t>合計台数</t>
    <rPh sb="0" eb="2">
      <t>ゴウケイ</t>
    </rPh>
    <rPh sb="2" eb="4">
      <t>ダイスウ</t>
    </rPh>
    <phoneticPr fontId="3"/>
  </si>
  <si>
    <t>H2</t>
  </si>
  <si>
    <t>A321</t>
  </si>
  <si>
    <t>B202</t>
  </si>
  <si>
    <t>L321</t>
  </si>
  <si>
    <t>B322H</t>
  </si>
  <si>
    <t>C321P</t>
  </si>
  <si>
    <t>P18S</t>
  </si>
  <si>
    <t>E201</t>
  </si>
  <si>
    <t>c</t>
  </si>
  <si>
    <t>B202X</t>
  </si>
  <si>
    <t>既設
電気料金</t>
    <rPh sb="0" eb="2">
      <t>キセツ</t>
    </rPh>
    <rPh sb="3" eb="5">
      <t>デンキ</t>
    </rPh>
    <rPh sb="5" eb="7">
      <t>リョウキン</t>
    </rPh>
    <phoneticPr fontId="30"/>
  </si>
  <si>
    <t>F322H</t>
  </si>
  <si>
    <t>ニ</t>
  </si>
  <si>
    <t>ア-ム式</t>
    <rPh sb="3" eb="4">
      <t>シキ</t>
    </rPh>
    <phoneticPr fontId="3"/>
  </si>
  <si>
    <t>L</t>
  </si>
  <si>
    <t>X13</t>
  </si>
  <si>
    <t>S601</t>
  </si>
  <si>
    <t>H271</t>
  </si>
  <si>
    <t>K553</t>
  </si>
  <si>
    <t>Q13</t>
  </si>
  <si>
    <t>H181</t>
  </si>
  <si>
    <t>NH110W</t>
  </si>
  <si>
    <t>六中地区公民館</t>
    <rPh sb="0" eb="1">
      <t>ろく</t>
    </rPh>
    <rPh sb="1" eb="2">
      <t>なか</t>
    </rPh>
    <rPh sb="2" eb="4">
      <t>ちく</t>
    </rPh>
    <rPh sb="4" eb="7">
      <t>こうみんかん</t>
    </rPh>
    <phoneticPr fontId="3" type="Hiragana"/>
  </si>
  <si>
    <t>J553</t>
  </si>
  <si>
    <t>L402</t>
  </si>
  <si>
    <t>M362</t>
  </si>
  <si>
    <t>M272</t>
  </si>
  <si>
    <t>N363</t>
  </si>
  <si>
    <t>e20a</t>
  </si>
  <si>
    <t>丸形</t>
    <rPh sb="0" eb="2">
      <t>マルガタ</t>
    </rPh>
    <phoneticPr fontId="3"/>
  </si>
  <si>
    <t>N272</t>
  </si>
  <si>
    <t>G2LED</t>
  </si>
  <si>
    <t>Q151</t>
  </si>
  <si>
    <t>R321H</t>
  </si>
  <si>
    <t>S100</t>
  </si>
  <si>
    <t>T60</t>
  </si>
  <si>
    <t>V271</t>
  </si>
  <si>
    <t>X100</t>
  </si>
  <si>
    <t>AA</t>
  </si>
  <si>
    <t>X60</t>
  </si>
  <si>
    <t>FPL9W</t>
  </si>
  <si>
    <t>ハ</t>
  </si>
  <si>
    <t>D272</t>
  </si>
  <si>
    <t>ホ</t>
  </si>
  <si>
    <t>c361x</t>
  </si>
  <si>
    <t>FPL96W</t>
  </si>
  <si>
    <t>D41</t>
  </si>
  <si>
    <t>d20B</t>
  </si>
  <si>
    <t>e11BL</t>
  </si>
  <si>
    <t>I181</t>
  </si>
  <si>
    <t>手打ちして下さい</t>
    <rPh sb="0" eb="2">
      <t>テウ</t>
    </rPh>
    <rPh sb="5" eb="6">
      <t>クダ</t>
    </rPh>
    <phoneticPr fontId="3"/>
  </si>
  <si>
    <t>U322H</t>
  </si>
  <si>
    <t>J300W</t>
  </si>
  <si>
    <t>C454</t>
  </si>
  <si>
    <t>D324</t>
  </si>
  <si>
    <t>S</t>
  </si>
  <si>
    <t>新治地区公民館</t>
    <rPh sb="0" eb="2">
      <t>にいはり</t>
    </rPh>
    <rPh sb="2" eb="4">
      <t>ちく</t>
    </rPh>
    <rPh sb="4" eb="7">
      <t>こうみんかん</t>
    </rPh>
    <phoneticPr fontId="3" type="Hiragana"/>
  </si>
  <si>
    <t>G271</t>
  </si>
  <si>
    <t>D401</t>
  </si>
  <si>
    <t>H13</t>
  </si>
  <si>
    <t>I321</t>
  </si>
  <si>
    <t>K321</t>
  </si>
  <si>
    <t>非常時10W</t>
    <rPh sb="0" eb="2">
      <t>ヒジョウ</t>
    </rPh>
    <rPh sb="2" eb="3">
      <t>ジ</t>
    </rPh>
    <phoneticPr fontId="3"/>
  </si>
  <si>
    <t>Ｑ181</t>
  </si>
  <si>
    <t>M201WP</t>
  </si>
  <si>
    <t>B41L</t>
  </si>
  <si>
    <t>P181</t>
  </si>
  <si>
    <t>R601</t>
  </si>
  <si>
    <t>d150</t>
  </si>
  <si>
    <t>高出力</t>
    <rPh sb="0" eb="3">
      <t>コウシュツリョク</t>
    </rPh>
    <phoneticPr fontId="3"/>
  </si>
  <si>
    <t>Φ450</t>
  </si>
  <si>
    <t>S1001</t>
  </si>
  <si>
    <t>J150W</t>
  </si>
  <si>
    <t>Y200</t>
  </si>
  <si>
    <t>FPL45W</t>
  </si>
  <si>
    <t>一中地区公民館</t>
    <rPh sb="0" eb="2">
      <t>いっちゅう</t>
    </rPh>
    <rPh sb="2" eb="4">
      <t>ちく</t>
    </rPh>
    <rPh sb="4" eb="7">
      <t>こうみんかん</t>
    </rPh>
    <phoneticPr fontId="3" type="Hiragana"/>
  </si>
  <si>
    <t>FML24W</t>
  </si>
  <si>
    <t>Q423</t>
  </si>
  <si>
    <t>J27</t>
  </si>
  <si>
    <t>C</t>
  </si>
  <si>
    <t>FHF16W</t>
  </si>
  <si>
    <t>A3</t>
  </si>
  <si>
    <t>センサー付き</t>
    <rPh sb="4" eb="5">
      <t>ツ</t>
    </rPh>
    <phoneticPr fontId="3"/>
  </si>
  <si>
    <t>A322H</t>
  </si>
  <si>
    <t>B321H</t>
  </si>
  <si>
    <t>c20a</t>
  </si>
  <si>
    <t>7.1W</t>
  </si>
  <si>
    <t>B323</t>
  </si>
  <si>
    <t>C322</t>
  </si>
  <si>
    <t>C201</t>
  </si>
  <si>
    <t>六中地区公民館</t>
  </si>
  <si>
    <t>C201W</t>
  </si>
  <si>
    <t>E55</t>
  </si>
  <si>
    <t>F24</t>
  </si>
  <si>
    <t>R20</t>
  </si>
  <si>
    <t>e13</t>
  </si>
  <si>
    <t>F36</t>
  </si>
  <si>
    <t>E</t>
  </si>
  <si>
    <t>高天井　角型</t>
    <rPh sb="0" eb="1">
      <t>タカ</t>
    </rPh>
    <rPh sb="1" eb="3">
      <t>テンジョウ</t>
    </rPh>
    <rPh sb="4" eb="6">
      <t>カクガタ</t>
    </rPh>
    <phoneticPr fontId="3"/>
  </si>
  <si>
    <t>G32</t>
  </si>
  <si>
    <t>G201</t>
  </si>
  <si>
    <t>K50</t>
  </si>
  <si>
    <t>ウォール</t>
  </si>
  <si>
    <t>N60</t>
  </si>
  <si>
    <t>R</t>
  </si>
  <si>
    <t>Φ250</t>
  </si>
  <si>
    <t>P18</t>
  </si>
  <si>
    <t>Q</t>
  </si>
  <si>
    <t>F2</t>
  </si>
  <si>
    <t>a</t>
  </si>
  <si>
    <t>b1</t>
  </si>
  <si>
    <t>非常灯兼用</t>
    <rPh sb="0" eb="3">
      <t>ヒジョウトウ</t>
    </rPh>
    <rPh sb="3" eb="5">
      <t>ケンヨウ</t>
    </rPh>
    <phoneticPr fontId="3"/>
  </si>
  <si>
    <t>C3</t>
  </si>
  <si>
    <t>赤色灯</t>
    <rPh sb="0" eb="3">
      <t>セキショクトウ</t>
    </rPh>
    <phoneticPr fontId="3"/>
  </si>
  <si>
    <t>b</t>
  </si>
  <si>
    <t>F3</t>
  </si>
  <si>
    <t>G2</t>
  </si>
  <si>
    <t>e</t>
  </si>
  <si>
    <t>Ｒ</t>
  </si>
  <si>
    <t>FHD85W</t>
  </si>
  <si>
    <t>ユニバ埋込</t>
    <rPh sb="3" eb="5">
      <t>ウメコミ</t>
    </rPh>
    <phoneticPr fontId="3"/>
  </si>
  <si>
    <t>冷陰極20B BL</t>
    <rPh sb="0" eb="3">
      <t>レイインキョク</t>
    </rPh>
    <phoneticPr fontId="3"/>
  </si>
  <si>
    <t>冷陰極10A C</t>
    <rPh sb="0" eb="3">
      <t>レイインキョク</t>
    </rPh>
    <phoneticPr fontId="3"/>
  </si>
  <si>
    <t>EFD15A</t>
  </si>
  <si>
    <t>J90W</t>
  </si>
  <si>
    <t>CDM150</t>
  </si>
  <si>
    <t>J101X</t>
  </si>
  <si>
    <t>C322H</t>
  </si>
  <si>
    <t>N２</t>
  </si>
  <si>
    <t>J</t>
  </si>
  <si>
    <t>D21</t>
  </si>
  <si>
    <t>E21</t>
  </si>
  <si>
    <t>F554</t>
  </si>
  <si>
    <t>L201</t>
  </si>
  <si>
    <t>G364</t>
  </si>
  <si>
    <t>i13</t>
  </si>
  <si>
    <t>G554</t>
  </si>
  <si>
    <t>M65</t>
  </si>
  <si>
    <t>N</t>
  </si>
  <si>
    <t>P21W</t>
  </si>
  <si>
    <t>i09</t>
  </si>
  <si>
    <t>S13</t>
  </si>
  <si>
    <t>T32</t>
  </si>
  <si>
    <t>h1 202</t>
  </si>
  <si>
    <t>U321H</t>
  </si>
  <si>
    <t>W110N</t>
  </si>
  <si>
    <t>X</t>
  </si>
  <si>
    <t>b20ap</t>
  </si>
  <si>
    <t>非常時のみ点灯</t>
    <rPh sb="0" eb="2">
      <t>ヒジョウ</t>
    </rPh>
    <rPh sb="2" eb="3">
      <t>ジ</t>
    </rPh>
    <rPh sb="5" eb="7">
      <t>テントウ</t>
    </rPh>
    <phoneticPr fontId="3"/>
  </si>
  <si>
    <t>e30</t>
  </si>
  <si>
    <t>f30</t>
  </si>
  <si>
    <t>g40</t>
  </si>
  <si>
    <t>b100</t>
  </si>
  <si>
    <t>h2 322</t>
  </si>
  <si>
    <t>i20a</t>
  </si>
  <si>
    <t>A402X</t>
  </si>
  <si>
    <t>B1</t>
  </si>
  <si>
    <t>C1</t>
  </si>
  <si>
    <t>M</t>
  </si>
  <si>
    <t>O</t>
  </si>
  <si>
    <t>P</t>
  </si>
  <si>
    <t>LED化済み</t>
    <rPh sb="3" eb="4">
      <t>カ</t>
    </rPh>
    <rPh sb="4" eb="5">
      <t>ズ</t>
    </rPh>
    <phoneticPr fontId="3"/>
  </si>
  <si>
    <t>A2</t>
  </si>
  <si>
    <t>A4</t>
  </si>
  <si>
    <t>E1</t>
  </si>
  <si>
    <t>H3</t>
  </si>
  <si>
    <t>Ｚ</t>
  </si>
  <si>
    <t>両面</t>
    <rPh sb="0" eb="2">
      <t>リョウメン</t>
    </rPh>
    <phoneticPr fontId="3"/>
  </si>
  <si>
    <t>トイレ表示灯</t>
    <rPh sb="3" eb="5">
      <t>ヒョウジ</t>
    </rPh>
    <rPh sb="5" eb="6">
      <t>トウ</t>
    </rPh>
    <phoneticPr fontId="3"/>
  </si>
  <si>
    <t>U</t>
  </si>
  <si>
    <t>８角形</t>
    <rPh sb="1" eb="2">
      <t>カク</t>
    </rPh>
    <rPh sb="2" eb="3">
      <t>ケイ</t>
    </rPh>
    <phoneticPr fontId="3"/>
  </si>
  <si>
    <t>a2</t>
  </si>
  <si>
    <t>f</t>
  </si>
  <si>
    <t>FL10W C</t>
  </si>
  <si>
    <t>5連結</t>
    <rPh sb="1" eb="3">
      <t>レンケツ</t>
    </rPh>
    <phoneticPr fontId="3"/>
  </si>
  <si>
    <t>A202</t>
  </si>
  <si>
    <t>A202X</t>
  </si>
  <si>
    <t>B401</t>
  </si>
  <si>
    <t>d</t>
  </si>
  <si>
    <t>C402</t>
  </si>
  <si>
    <t>F401</t>
  </si>
  <si>
    <t>F401X</t>
  </si>
  <si>
    <t>L201X</t>
  </si>
  <si>
    <t>L101x</t>
  </si>
  <si>
    <t>N201</t>
  </si>
  <si>
    <t>T23X</t>
  </si>
  <si>
    <t>g300</t>
  </si>
  <si>
    <t>HF40W</t>
  </si>
  <si>
    <t>経費</t>
    <rPh sb="0" eb="2">
      <t>ケイヒ</t>
    </rPh>
    <phoneticPr fontId="3"/>
  </si>
  <si>
    <t>A</t>
  </si>
  <si>
    <t>FHP36W</t>
  </si>
  <si>
    <t>ＣＣ</t>
  </si>
  <si>
    <t>e09C</t>
  </si>
  <si>
    <t>FF67</t>
  </si>
  <si>
    <t>h BL</t>
  </si>
  <si>
    <t>g BL</t>
  </si>
  <si>
    <t>g BH</t>
  </si>
  <si>
    <t>A"3</t>
  </si>
  <si>
    <t>e　Ｃ</t>
  </si>
  <si>
    <t>Ｈ２７</t>
  </si>
  <si>
    <t>改修数量</t>
    <rPh sb="0" eb="2">
      <t>カイシュウ</t>
    </rPh>
    <rPh sb="2" eb="4">
      <t>スウリョウ</t>
    </rPh>
    <phoneticPr fontId="3"/>
  </si>
  <si>
    <t>A30x</t>
  </si>
  <si>
    <t>a13x</t>
  </si>
  <si>
    <t>b401x</t>
  </si>
  <si>
    <t>W322H</t>
  </si>
  <si>
    <t>V731</t>
  </si>
  <si>
    <t>e12BL</t>
  </si>
  <si>
    <t>Φ300</t>
  </si>
  <si>
    <t>f12BL</t>
  </si>
  <si>
    <t>あ</t>
  </si>
  <si>
    <t>i30</t>
  </si>
  <si>
    <t>H13１</t>
  </si>
  <si>
    <t>T121</t>
  </si>
  <si>
    <t>A323</t>
  </si>
  <si>
    <t>A#2</t>
  </si>
  <si>
    <t>34+41W</t>
  </si>
  <si>
    <t>ＣＯ２
削減量(t)</t>
    <rPh sb="4" eb="6">
      <t>サクゲン</t>
    </rPh>
    <rPh sb="6" eb="7">
      <t>リョウ</t>
    </rPh>
    <phoneticPr fontId="3"/>
  </si>
  <si>
    <t>38W</t>
  </si>
  <si>
    <t>E1LED</t>
  </si>
  <si>
    <t>DLED[</t>
  </si>
  <si>
    <t>H1LED</t>
  </si>
  <si>
    <t>e1</t>
  </si>
  <si>
    <t>F2LED</t>
  </si>
  <si>
    <t>LED化電力
削減量(Kwh)</t>
    <rPh sb="3" eb="4">
      <t>カ</t>
    </rPh>
    <rPh sb="4" eb="6">
      <t>デンリョク</t>
    </rPh>
    <rPh sb="7" eb="9">
      <t>サクゲン</t>
    </rPh>
    <rPh sb="9" eb="10">
      <t>リョウ</t>
    </rPh>
    <phoneticPr fontId="30"/>
  </si>
  <si>
    <t>S131S</t>
  </si>
  <si>
    <t>H18</t>
  </si>
  <si>
    <t>天川保育所</t>
    <rPh sb="0" eb="2">
      <t>あまかわ</t>
    </rPh>
    <rPh sb="2" eb="5">
      <t>ほいく</t>
    </rPh>
    <phoneticPr fontId="3" type="Hiragana"/>
  </si>
  <si>
    <t xml:space="preserve">置換　FHP45WX4 </t>
    <rPh sb="0" eb="1">
      <t>オ</t>
    </rPh>
    <rPh sb="1" eb="2">
      <t>カ</t>
    </rPh>
    <phoneticPr fontId="3"/>
  </si>
  <si>
    <t>l250</t>
  </si>
  <si>
    <t>Y27</t>
  </si>
  <si>
    <t>P41</t>
  </si>
  <si>
    <t>Ae41a</t>
  </si>
  <si>
    <t>F41</t>
  </si>
  <si>
    <t>F42</t>
  </si>
  <si>
    <t>Fo42</t>
  </si>
  <si>
    <t>ア041</t>
  </si>
  <si>
    <t>b61</t>
  </si>
  <si>
    <t>Ae21a</t>
  </si>
  <si>
    <t>W</t>
  </si>
  <si>
    <t>F22</t>
  </si>
  <si>
    <t>Fc22</t>
  </si>
  <si>
    <t>R11</t>
  </si>
  <si>
    <t>N21</t>
  </si>
  <si>
    <t>Ee42</t>
  </si>
  <si>
    <t>Fo22</t>
  </si>
  <si>
    <t>Be21</t>
  </si>
  <si>
    <t>T554</t>
  </si>
  <si>
    <t>Yo41</t>
  </si>
  <si>
    <t>35.3W</t>
  </si>
  <si>
    <t>B41</t>
  </si>
  <si>
    <t>212.3W</t>
  </si>
  <si>
    <t>T24</t>
  </si>
  <si>
    <t>e21</t>
  </si>
  <si>
    <t>LE D</t>
  </si>
  <si>
    <t>既設ＬＥＤ</t>
    <rPh sb="0" eb="2">
      <t>キセツ</t>
    </rPh>
    <phoneticPr fontId="3"/>
  </si>
  <si>
    <t>k201X</t>
  </si>
  <si>
    <t>HF80W</t>
  </si>
  <si>
    <t>NH220W</t>
  </si>
  <si>
    <t>LED40W相当</t>
    <rPh sb="6" eb="8">
      <t>ソウトウ</t>
    </rPh>
    <phoneticPr fontId="3"/>
  </si>
  <si>
    <t>LED32W相当</t>
    <rPh sb="6" eb="8">
      <t>ソウトウ</t>
    </rPh>
    <phoneticPr fontId="3"/>
  </si>
  <si>
    <t>ﾊﾛｹﾞﾝ9W</t>
  </si>
  <si>
    <t>ﾊﾛｹﾞﾝ13W</t>
  </si>
  <si>
    <t>Φ900</t>
  </si>
  <si>
    <t>Φ600</t>
  </si>
  <si>
    <t>つくしの家</t>
  </si>
  <si>
    <t>B</t>
  </si>
  <si>
    <t>F</t>
  </si>
  <si>
    <t>埋込　丸形</t>
    <rPh sb="0" eb="1">
      <t>ウマ</t>
    </rPh>
    <rPh sb="1" eb="2">
      <t>コミ</t>
    </rPh>
    <rPh sb="3" eb="5">
      <t>マルガタ</t>
    </rPh>
    <phoneticPr fontId="3"/>
  </si>
  <si>
    <t>P”</t>
  </si>
  <si>
    <t>５連結　非常含</t>
    <rPh sb="1" eb="3">
      <t>レンケツ</t>
    </rPh>
    <rPh sb="4" eb="6">
      <t>ヒジョウ</t>
    </rPh>
    <rPh sb="6" eb="7">
      <t>フク</t>
    </rPh>
    <phoneticPr fontId="3"/>
  </si>
  <si>
    <t>FL4W</t>
  </si>
  <si>
    <t>片面</t>
    <rPh sb="0" eb="2">
      <t>カタメン</t>
    </rPh>
    <phoneticPr fontId="3"/>
  </si>
  <si>
    <t>216W Φ924</t>
  </si>
  <si>
    <t>Ｊ</t>
  </si>
  <si>
    <t>二中地区公民館</t>
    <rPh sb="0" eb="1">
      <t>に</t>
    </rPh>
    <rPh sb="1" eb="2">
      <t>なか</t>
    </rPh>
    <rPh sb="2" eb="4">
      <t>ちく</t>
    </rPh>
    <rPh sb="4" eb="7">
      <t>こうみんかん</t>
    </rPh>
    <phoneticPr fontId="3" type="Hiragana"/>
  </si>
  <si>
    <t>三中地区公民館</t>
  </si>
  <si>
    <t>三中地区公民館</t>
    <rPh sb="0" eb="1">
      <t>さん</t>
    </rPh>
    <rPh sb="1" eb="2">
      <t>なか</t>
    </rPh>
    <rPh sb="2" eb="4">
      <t>ちく</t>
    </rPh>
    <rPh sb="4" eb="7">
      <t>こうみんかん</t>
    </rPh>
    <phoneticPr fontId="3" type="Hiragana"/>
  </si>
  <si>
    <t>都和公民館</t>
    <rPh sb="0" eb="2">
      <t>つわ</t>
    </rPh>
    <rPh sb="2" eb="5">
      <t>こうみんかん</t>
    </rPh>
    <phoneticPr fontId="3" type="Hiragana"/>
  </si>
  <si>
    <t>神立地区コミュニティセンター</t>
    <rPh sb="0" eb="2">
      <t>かんだつ</t>
    </rPh>
    <rPh sb="2" eb="4">
      <t>ちく</t>
    </rPh>
    <phoneticPr fontId="3" type="Hiragana"/>
  </si>
  <si>
    <t>勤労者総合福祉センター</t>
    <rPh sb="0" eb="3">
      <t>きんろうしゃ</t>
    </rPh>
    <rPh sb="3" eb="5">
      <t>そうごう</t>
    </rPh>
    <rPh sb="5" eb="7">
      <t>ふくし</t>
    </rPh>
    <phoneticPr fontId="3" type="Hiragana"/>
  </si>
  <si>
    <t>つくしの家</t>
    <rPh sb="4" eb="5">
      <t>いえ</t>
    </rPh>
    <phoneticPr fontId="3" type="Hiragana"/>
  </si>
  <si>
    <t>ポプラ児童館</t>
    <rPh sb="3" eb="6">
      <t>じどうかん</t>
    </rPh>
    <phoneticPr fontId="3" type="Hiragana"/>
  </si>
  <si>
    <t>神立消防署</t>
    <rPh sb="0" eb="2">
      <t>かんだつ</t>
    </rPh>
    <rPh sb="2" eb="5">
      <t>しょうぼうしょ</t>
    </rPh>
    <phoneticPr fontId="3" type="Hiragana"/>
  </si>
  <si>
    <t>新治消防署</t>
    <rPh sb="0" eb="2">
      <t>にいはり</t>
    </rPh>
    <rPh sb="2" eb="5">
      <t>しょうぼうしょ</t>
    </rPh>
    <phoneticPr fontId="3" type="Hiragana"/>
  </si>
  <si>
    <t>え</t>
  </si>
  <si>
    <t>浴室灯WP</t>
    <rPh sb="0" eb="2">
      <t>ヨクシツ</t>
    </rPh>
    <rPh sb="2" eb="3">
      <t>トウ</t>
    </rPh>
    <phoneticPr fontId="3"/>
  </si>
  <si>
    <t>FCL20W</t>
  </si>
  <si>
    <t>埋込脚元灯</t>
    <rPh sb="0" eb="2">
      <t>ウメコミ</t>
    </rPh>
    <rPh sb="2" eb="3">
      <t>アシ</t>
    </rPh>
    <rPh sb="3" eb="4">
      <t>モト</t>
    </rPh>
    <rPh sb="4" eb="5">
      <t>トウ</t>
    </rPh>
    <phoneticPr fontId="3"/>
  </si>
  <si>
    <t>防爆直付灯（安全増）</t>
    <rPh sb="0" eb="2">
      <t>ボウバク</t>
    </rPh>
    <rPh sb="2" eb="3">
      <t>チョク</t>
    </rPh>
    <rPh sb="3" eb="4">
      <t>ツ</t>
    </rPh>
    <rPh sb="4" eb="5">
      <t>トウ</t>
    </rPh>
    <rPh sb="6" eb="8">
      <t>アンゼン</t>
    </rPh>
    <rPh sb="8" eb="9">
      <t>マ</t>
    </rPh>
    <phoneticPr fontId="3"/>
  </si>
  <si>
    <t>ク</t>
  </si>
  <si>
    <t>天川保育所</t>
  </si>
  <si>
    <t>WPSUS</t>
  </si>
  <si>
    <t>Ｕ</t>
  </si>
  <si>
    <t>イ</t>
  </si>
  <si>
    <t>和風</t>
    <rPh sb="0" eb="2">
      <t>ワフウ</t>
    </rPh>
    <phoneticPr fontId="3"/>
  </si>
  <si>
    <t>高天井Φ400</t>
    <rPh sb="0" eb="1">
      <t>タカ</t>
    </rPh>
    <rPh sb="1" eb="3">
      <t>テンジョウ</t>
    </rPh>
    <phoneticPr fontId="3"/>
  </si>
  <si>
    <t>壁面投光器</t>
    <rPh sb="0" eb="2">
      <t>ヘキメン</t>
    </rPh>
    <rPh sb="2" eb="5">
      <t>トウコウキ</t>
    </rPh>
    <phoneticPr fontId="3"/>
  </si>
  <si>
    <t>B"1</t>
  </si>
  <si>
    <t>Ｔ</t>
  </si>
  <si>
    <t>C級　床</t>
    <rPh sb="1" eb="2">
      <t>キュウ</t>
    </rPh>
    <rPh sb="3" eb="4">
      <t>ユカ</t>
    </rPh>
    <phoneticPr fontId="3"/>
  </si>
  <si>
    <t>壁面</t>
    <rPh sb="0" eb="2">
      <t>ヘキメン</t>
    </rPh>
    <phoneticPr fontId="3"/>
  </si>
  <si>
    <t>・CO2排出量は基礎排出係数0.000408t-CO2/ｋＷｈで算定すること。</t>
    <rPh sb="4" eb="6">
      <t>ハイシュツ</t>
    </rPh>
    <rPh sb="6" eb="7">
      <t>リョウ</t>
    </rPh>
    <rPh sb="8" eb="10">
      <t>キソ</t>
    </rPh>
    <rPh sb="10" eb="12">
      <t>ハイシュツ</t>
    </rPh>
    <rPh sb="12" eb="14">
      <t>ケイスウ</t>
    </rPh>
    <rPh sb="32" eb="34">
      <t>サンテイ</t>
    </rPh>
    <phoneticPr fontId="3"/>
  </si>
  <si>
    <t>Y</t>
  </si>
  <si>
    <t>Z</t>
  </si>
  <si>
    <t>う</t>
  </si>
  <si>
    <t>高天井</t>
    <rPh sb="0" eb="1">
      <t>タカ</t>
    </rPh>
    <rPh sb="1" eb="3">
      <t>テンジョウ</t>
    </rPh>
    <phoneticPr fontId="3"/>
  </si>
  <si>
    <t>MF200 NH220W</t>
  </si>
  <si>
    <t>ダウンライト　高天井2灯用</t>
    <rPh sb="7" eb="8">
      <t>タカ</t>
    </rPh>
    <rPh sb="8" eb="10">
      <t>テンジョウ</t>
    </rPh>
    <rPh sb="11" eb="13">
      <t>トウヨウ</t>
    </rPh>
    <phoneticPr fontId="3"/>
  </si>
  <si>
    <t>FL20W Ａ</t>
  </si>
  <si>
    <t>誘導灯　天井埋込</t>
    <rPh sb="0" eb="3">
      <t>ユウドウトウ</t>
    </rPh>
    <rPh sb="4" eb="6">
      <t>テンジョウ</t>
    </rPh>
    <rPh sb="6" eb="8">
      <t>ウメコミ</t>
    </rPh>
    <phoneticPr fontId="3"/>
  </si>
  <si>
    <t>音　点滅　ガード</t>
    <rPh sb="0" eb="1">
      <t>オト</t>
    </rPh>
    <rPh sb="2" eb="4">
      <t>テンメツ</t>
    </rPh>
    <phoneticPr fontId="3"/>
  </si>
  <si>
    <t>B/BH級のみＡ級は製品無</t>
    <rPh sb="4" eb="5">
      <t>キュウ</t>
    </rPh>
    <rPh sb="8" eb="9">
      <t>キュウ</t>
    </rPh>
    <rPh sb="10" eb="12">
      <t>セイヒン</t>
    </rPh>
    <rPh sb="12" eb="13">
      <t>ナシ</t>
    </rPh>
    <phoneticPr fontId="3"/>
  </si>
  <si>
    <t>E”</t>
  </si>
  <si>
    <t>G3</t>
  </si>
  <si>
    <t>LEDランプ交換対応</t>
    <rPh sb="6" eb="8">
      <t>コウカン</t>
    </rPh>
    <rPh sb="8" eb="10">
      <t>タイオウ</t>
    </rPh>
    <phoneticPr fontId="3"/>
  </si>
  <si>
    <t>神立地区コミュニティセンター</t>
  </si>
  <si>
    <t>3連結　非常含</t>
    <rPh sb="1" eb="3">
      <t>レンケツ</t>
    </rPh>
    <rPh sb="4" eb="6">
      <t>ヒジョウ</t>
    </rPh>
    <rPh sb="6" eb="7">
      <t>フク</t>
    </rPh>
    <phoneticPr fontId="3"/>
  </si>
  <si>
    <t>別添配布資料：省エネ効果等一覧表</t>
    <rPh sb="0" eb="2">
      <t>ベッテン</t>
    </rPh>
    <rPh sb="2" eb="4">
      <t>ハイフ</t>
    </rPh>
    <rPh sb="4" eb="6">
      <t>シリョウ</t>
    </rPh>
    <rPh sb="7" eb="8">
      <t>ショウ</t>
    </rPh>
    <rPh sb="10" eb="12">
      <t>コウカ</t>
    </rPh>
    <rPh sb="12" eb="13">
      <t>トウ</t>
    </rPh>
    <rPh sb="13" eb="15">
      <t>イチラン</t>
    </rPh>
    <rPh sb="15" eb="16">
      <t>ヒョウ</t>
    </rPh>
    <phoneticPr fontId="3"/>
  </si>
  <si>
    <t>V"</t>
  </si>
  <si>
    <t>ウ</t>
  </si>
  <si>
    <t>角</t>
    <rPh sb="0" eb="1">
      <t>カク</t>
    </rPh>
    <phoneticPr fontId="3"/>
  </si>
  <si>
    <t>新治地区公民館</t>
  </si>
  <si>
    <t>19.9W</t>
  </si>
  <si>
    <t>16.5W</t>
  </si>
  <si>
    <t>11.1W</t>
  </si>
  <si>
    <t>J500W</t>
  </si>
  <si>
    <t>BL 1.9W</t>
  </si>
  <si>
    <t>５連結</t>
    <rPh sb="1" eb="3">
      <t>レンケツ</t>
    </rPh>
    <phoneticPr fontId="3"/>
  </si>
  <si>
    <t>93.7W</t>
  </si>
  <si>
    <t>都和公民館</t>
  </si>
  <si>
    <t>ろ</t>
  </si>
  <si>
    <t>お</t>
  </si>
  <si>
    <t>き</t>
  </si>
  <si>
    <t>ア</t>
  </si>
  <si>
    <t>エ</t>
  </si>
  <si>
    <t>カ</t>
  </si>
  <si>
    <t>キ</t>
  </si>
  <si>
    <t>ウォールウォッシャ</t>
  </si>
  <si>
    <t>　　　　　欄に数値を入力すること</t>
    <rPh sb="5" eb="6">
      <t>ラン</t>
    </rPh>
    <rPh sb="7" eb="9">
      <t>スウチ</t>
    </rPh>
    <rPh sb="10" eb="12">
      <t>ニュウリョク</t>
    </rPh>
    <phoneticPr fontId="3"/>
  </si>
  <si>
    <t>A級</t>
    <rPh sb="1" eb="2">
      <t>キュウ</t>
    </rPh>
    <phoneticPr fontId="3"/>
  </si>
  <si>
    <t>該当品無し</t>
    <rPh sb="0" eb="3">
      <t>ガイトウヒン</t>
    </rPh>
    <rPh sb="3" eb="4">
      <t>ナ</t>
    </rPh>
    <phoneticPr fontId="3"/>
  </si>
  <si>
    <t>Ｂ両面</t>
    <rPh sb="1" eb="3">
      <t>リョウメン</t>
    </rPh>
    <phoneticPr fontId="3"/>
  </si>
  <si>
    <t>非常時点灯</t>
    <rPh sb="0" eb="3">
      <t>ヒジョウジ</t>
    </rPh>
    <rPh sb="3" eb="5">
      <t>テントウ</t>
    </rPh>
    <phoneticPr fontId="3"/>
  </si>
  <si>
    <t>パネル付き</t>
    <rPh sb="3" eb="4">
      <t>ツ</t>
    </rPh>
    <phoneticPr fontId="3"/>
  </si>
  <si>
    <t>W"</t>
  </si>
  <si>
    <t>Y"</t>
  </si>
  <si>
    <t>Z"</t>
  </si>
  <si>
    <t>非常時のみ</t>
    <rPh sb="0" eb="2">
      <t>ヒジョウ</t>
    </rPh>
    <rPh sb="2" eb="3">
      <t>ジ</t>
    </rPh>
    <phoneticPr fontId="3"/>
  </si>
  <si>
    <t>に</t>
  </si>
  <si>
    <t>ＢＢＬ級　両面</t>
    <rPh sb="3" eb="4">
      <t>キュウ</t>
    </rPh>
    <phoneticPr fontId="3"/>
  </si>
  <si>
    <t>二中地区公民館</t>
  </si>
  <si>
    <t>B"</t>
  </si>
  <si>
    <t>2連結</t>
    <rPh sb="1" eb="3">
      <t>レンケツ</t>
    </rPh>
    <phoneticPr fontId="3"/>
  </si>
  <si>
    <t>3連結</t>
    <rPh sb="1" eb="3">
      <t>レンケツ</t>
    </rPh>
    <phoneticPr fontId="3"/>
  </si>
  <si>
    <t>Ａ級　両面パイプ</t>
    <rPh sb="1" eb="2">
      <t>キュウ</t>
    </rPh>
    <rPh sb="3" eb="5">
      <t>リョウメン</t>
    </rPh>
    <phoneticPr fontId="3"/>
  </si>
  <si>
    <t>A5</t>
  </si>
  <si>
    <t>A6</t>
  </si>
  <si>
    <t>N１</t>
  </si>
  <si>
    <t>450X450</t>
  </si>
  <si>
    <t>1250X1250</t>
  </si>
  <si>
    <t>600X600</t>
  </si>
  <si>
    <t>対象外</t>
    <rPh sb="0" eb="2">
      <t>タイショウ</t>
    </rPh>
    <rPh sb="2" eb="3">
      <t>ガイ</t>
    </rPh>
    <phoneticPr fontId="3"/>
  </si>
  <si>
    <t>埋込➡直付変更</t>
    <rPh sb="0" eb="2">
      <t>ウメコミ</t>
    </rPh>
    <rPh sb="3" eb="4">
      <t>チョク</t>
    </rPh>
    <rPh sb="4" eb="5">
      <t>ツ</t>
    </rPh>
    <rPh sb="5" eb="7">
      <t>ヘンコウ</t>
    </rPh>
    <phoneticPr fontId="3"/>
  </si>
  <si>
    <t>216W Φ1230</t>
  </si>
  <si>
    <t>対象外（不使用）</t>
    <rPh sb="0" eb="2">
      <t>タイショウ</t>
    </rPh>
    <rPh sb="2" eb="3">
      <t>ガイ</t>
    </rPh>
    <rPh sb="4" eb="7">
      <t>フシヨウ</t>
    </rPh>
    <phoneticPr fontId="3"/>
  </si>
  <si>
    <t>非常時点灯</t>
    <rPh sb="0" eb="2">
      <t>ヒジョウ</t>
    </rPh>
    <rPh sb="2" eb="3">
      <t>ジ</t>
    </rPh>
    <rPh sb="3" eb="5">
      <t>テントウ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</si>
  <si>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</si>
  <si>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工期と直接工事費</t>
    <rPh sb="0" eb="2">
      <t>コウキ</t>
    </rPh>
    <rPh sb="3" eb="8">
      <t>チョクセツコウジヒ</t>
    </rPh>
    <phoneticPr fontId="3"/>
  </si>
  <si>
    <t>施工シート</t>
    <rPh sb="0" eb="2">
      <t>セコウ</t>
    </rPh>
    <phoneticPr fontId="3"/>
  </si>
  <si>
    <t>白本無し</t>
    <rPh sb="0" eb="1">
      <t>シロ</t>
    </rPh>
    <rPh sb="1" eb="2">
      <t>ホン</t>
    </rPh>
    <rPh sb="2" eb="3">
      <t>ナシ</t>
    </rPh>
    <phoneticPr fontId="3"/>
  </si>
  <si>
    <t>直工費総額</t>
    <rPh sb="0" eb="2">
      <t>チョッコウ</t>
    </rPh>
    <rPh sb="2" eb="3">
      <t>ヒ</t>
    </rPh>
    <rPh sb="3" eb="5">
      <t>ソウガク</t>
    </rPh>
    <phoneticPr fontId="3"/>
  </si>
  <si>
    <t>←試算表連動</t>
    <rPh sb="1" eb="4">
      <t>シサンヒョウ</t>
    </rPh>
    <rPh sb="4" eb="6">
      <t>レンドウ</t>
    </rPh>
    <phoneticPr fontId="3"/>
  </si>
  <si>
    <t>FHF32W高出力</t>
    <rPh sb="6" eb="7">
      <t>タカ</t>
    </rPh>
    <rPh sb="7" eb="9">
      <t>シュツリョク</t>
    </rPh>
    <phoneticPr fontId="3"/>
  </si>
  <si>
    <t>→</t>
  </si>
  <si>
    <t>純工事費</t>
    <rPh sb="0" eb="1">
      <t>ジュン</t>
    </rPh>
    <rPh sb="1" eb="3">
      <t>コウジ</t>
    </rPh>
    <rPh sb="3" eb="4">
      <t>ヒ</t>
    </rPh>
    <phoneticPr fontId="3"/>
  </si>
  <si>
    <t>-</t>
  </si>
  <si>
    <t>現場管理費</t>
    <rPh sb="0" eb="2">
      <t>ゲンバ</t>
    </rPh>
    <rPh sb="2" eb="5">
      <t>カンリヒ</t>
    </rPh>
    <phoneticPr fontId="3"/>
  </si>
  <si>
    <t>改修</t>
    <rPh sb="0" eb="2">
      <t>カイシュウ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</si>
  <si>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</si>
  <si>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</si>
  <si>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非常灯兼用ＬＥＤ</t>
    <rPh sb="0" eb="3">
      <t>ヒジョウトウ</t>
    </rPh>
    <rPh sb="3" eb="5">
      <t>ケンヨウ</t>
    </rPh>
    <phoneticPr fontId="3"/>
  </si>
  <si>
    <t>K1-LSS2-15</t>
  </si>
  <si>
    <t>1500lm</t>
  </si>
  <si>
    <t>撤去費は函館　歩掛は積算使用　</t>
    <rPh sb="0" eb="2">
      <t>テッキョ</t>
    </rPh>
    <rPh sb="2" eb="3">
      <t>ヒ</t>
    </rPh>
    <rPh sb="4" eb="6">
      <t>ハコダテ</t>
    </rPh>
    <rPh sb="7" eb="9">
      <t>ブガカリ</t>
    </rPh>
    <rPh sb="10" eb="12">
      <t>セキサン</t>
    </rPh>
    <rPh sb="12" eb="14">
      <t>シヨウ</t>
    </rPh>
    <phoneticPr fontId="3"/>
  </si>
  <si>
    <t>2300-6500lm</t>
  </si>
  <si>
    <t>撤去費は函館　歩掛は積算使用</t>
    <rPh sb="0" eb="2">
      <t>テッキョ</t>
    </rPh>
    <rPh sb="2" eb="3">
      <t>ヒ</t>
    </rPh>
    <rPh sb="4" eb="6">
      <t>ハコダテ</t>
    </rPh>
    <rPh sb="7" eb="9">
      <t>ブガカリ</t>
    </rPh>
    <rPh sb="10" eb="12">
      <t>セキサン</t>
    </rPh>
    <rPh sb="12" eb="14">
      <t>シヨウ</t>
    </rPh>
    <phoneticPr fontId="3"/>
  </si>
  <si>
    <t>事業部</t>
    <rPh sb="0" eb="2">
      <t>ジギョウ</t>
    </rPh>
    <rPh sb="2" eb="3">
      <t>ブ</t>
    </rPh>
    <phoneticPr fontId="3"/>
  </si>
  <si>
    <t>四国電力</t>
    <rPh sb="0" eb="4">
      <t>シコクデンリョク</t>
    </rPh>
    <phoneticPr fontId="3"/>
  </si>
  <si>
    <t>四電工</t>
    <rPh sb="0" eb="3">
      <t>ヨンデンコウ</t>
    </rPh>
    <phoneticPr fontId="3"/>
  </si>
  <si>
    <t>新玉電気</t>
    <rPh sb="0" eb="4">
      <t>アラタマデンキ</t>
    </rPh>
    <phoneticPr fontId="3"/>
  </si>
  <si>
    <t>照明器具
台数</t>
    <rPh sb="0" eb="2">
      <t>ショウメイ</t>
    </rPh>
    <rPh sb="2" eb="4">
      <t>キグ</t>
    </rPh>
    <rPh sb="5" eb="7">
      <t>ダイスウ</t>
    </rPh>
    <phoneticPr fontId="30"/>
  </si>
  <si>
    <t>改修器具
数量</t>
    <rPh sb="0" eb="2">
      <t>カイシュウ</t>
    </rPh>
    <rPh sb="2" eb="4">
      <t>キグ</t>
    </rPh>
    <rPh sb="5" eb="7">
      <t>スウリョウ</t>
    </rPh>
    <phoneticPr fontId="3"/>
  </si>
  <si>
    <t>電力単価
（円/Kwh)</t>
    <rPh sb="0" eb="1">
      <t>イカズチ</t>
    </rPh>
    <rPh sb="1" eb="2">
      <t>リョク</t>
    </rPh>
    <rPh sb="2" eb="4">
      <t>タンカ</t>
    </rPh>
    <rPh sb="6" eb="7">
      <t>エン</t>
    </rPh>
    <phoneticPr fontId="30"/>
  </si>
  <si>
    <t>・LED化電力は、次頁以降の年間点灯時間をもとに算定すること。</t>
  </si>
  <si>
    <t>LED化電力量
（Kwh）</t>
    <rPh sb="3" eb="4">
      <t>カ</t>
    </rPh>
    <rPh sb="4" eb="6">
      <t>デンリョク</t>
    </rPh>
    <rPh sb="6" eb="7">
      <t>リョウ</t>
    </rPh>
    <phoneticPr fontId="30"/>
  </si>
  <si>
    <t>既設電力量
（Kwh）</t>
    <rPh sb="0" eb="2">
      <t>キセツ</t>
    </rPh>
    <rPh sb="2" eb="4">
      <t>デンリョク</t>
    </rPh>
    <rPh sb="4" eb="5">
      <t>リョウ</t>
    </rPh>
    <phoneticPr fontId="30"/>
  </si>
  <si>
    <t>LED化済み
台数</t>
    <rPh sb="3" eb="4">
      <t>カ</t>
    </rPh>
    <rPh sb="4" eb="5">
      <t>ズ</t>
    </rPh>
    <rPh sb="7" eb="9">
      <t>ダイスウ</t>
    </rPh>
    <phoneticPr fontId="3"/>
  </si>
  <si>
    <t>LED化
排出量(t)</t>
    <rPh sb="3" eb="4">
      <t>カ</t>
    </rPh>
    <rPh sb="5" eb="7">
      <t>ハイシュツ</t>
    </rPh>
    <rPh sb="7" eb="8">
      <t>リョウ</t>
    </rPh>
    <phoneticPr fontId="3"/>
  </si>
  <si>
    <t>電気料金
削減予定額</t>
    <rPh sb="0" eb="2">
      <t>デンキ</t>
    </rPh>
    <rPh sb="2" eb="4">
      <t>リョウキン</t>
    </rPh>
    <rPh sb="5" eb="7">
      <t>サクゲン</t>
    </rPh>
    <rPh sb="7" eb="9">
      <t>ヨテイ</t>
    </rPh>
    <rPh sb="9" eb="10">
      <t>ガク</t>
    </rPh>
    <phoneticPr fontId="30"/>
  </si>
  <si>
    <t>ＣＯ２
削減率</t>
    <rPh sb="4" eb="6">
      <t>サクゲン</t>
    </rPh>
    <rPh sb="6" eb="7">
      <t>リツ</t>
    </rPh>
    <phoneticPr fontId="30"/>
  </si>
  <si>
    <t>二中地区公民館</t>
    <rPh sb="0" eb="1">
      <t>ニ</t>
    </rPh>
    <phoneticPr fontId="3"/>
  </si>
  <si>
    <t>三中地区公民館</t>
    <rPh sb="0" eb="1">
      <t>サン</t>
    </rPh>
    <phoneticPr fontId="3"/>
  </si>
  <si>
    <t>四中地区公民館</t>
    <rPh sb="0" eb="1">
      <t>ヨン</t>
    </rPh>
    <phoneticPr fontId="3"/>
  </si>
  <si>
    <t>六中地区公民館</t>
    <rPh sb="0" eb="1">
      <t>ロク</t>
    </rPh>
    <phoneticPr fontId="3"/>
  </si>
  <si>
    <t>都和公民館</t>
    <rPh sb="0" eb="2">
      <t>ツワ</t>
    </rPh>
    <phoneticPr fontId="3"/>
  </si>
  <si>
    <t>新治地区公民館</t>
    <rPh sb="0" eb="2">
      <t>ニイハリ</t>
    </rPh>
    <phoneticPr fontId="3"/>
  </si>
  <si>
    <t>神立地区コミュニティセンター</t>
    <rPh sb="0" eb="4">
      <t>カンダツチク</t>
    </rPh>
    <phoneticPr fontId="3"/>
  </si>
  <si>
    <t>勤労者総合福祉センター</t>
    <rPh sb="0" eb="7">
      <t>キンロウシャソウゴウフクシ</t>
    </rPh>
    <phoneticPr fontId="3"/>
  </si>
  <si>
    <t>つくしの家</t>
    <rPh sb="4" eb="5">
      <t>イエ</t>
    </rPh>
    <phoneticPr fontId="3"/>
  </si>
  <si>
    <t>天川保育所</t>
    <rPh sb="0" eb="2">
      <t>アマカワ</t>
    </rPh>
    <rPh sb="2" eb="5">
      <t>ホイクショ</t>
    </rPh>
    <phoneticPr fontId="3"/>
  </si>
  <si>
    <t>神立保育所</t>
    <rPh sb="0" eb="5">
      <t>カンダツホイクショ</t>
    </rPh>
    <phoneticPr fontId="3"/>
  </si>
  <si>
    <t>ポプラ児童館</t>
    <rPh sb="3" eb="6">
      <t>ジドウカン</t>
    </rPh>
    <phoneticPr fontId="3"/>
  </si>
  <si>
    <t>神立消防署</t>
    <rPh sb="0" eb="5">
      <t>カンダツショウボウショ</t>
    </rPh>
    <phoneticPr fontId="3"/>
  </si>
  <si>
    <t>新治消防署</t>
    <rPh sb="0" eb="5">
      <t>ニイハリショウボウショ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</si>
</sst>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176" formatCode="#,##0_ "/>
    <numFmt numFmtId="177" formatCode="#,###&quot;台&quot;"/>
    <numFmt numFmtId="178" formatCode="0_ "/>
    <numFmt numFmtId="179" formatCode="#,###&quot;kWh&quot;"/>
    <numFmt numFmtId="180" formatCode="0.0%"/>
    <numFmt numFmtId="181" formatCode="&quot;¥&quot;#,##0_);[Red]\(&quot;¥&quot;#,##0\)"/>
    <numFmt numFmtId="182" formatCode="0.0_ "/>
    <numFmt numFmtId="183" formatCode="#,###&quot;t&quot;"/>
    <numFmt numFmtId="184" formatCode="#,##0_);[Red]\(#,##0\)"/>
    <numFmt numFmtId="185" formatCode="0.0000_);[Red]\(0.0000\)"/>
  </numFmts>
  <fonts count="31" x14ac:knownFonts="1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6"/>
      <color theme="1"/>
      <name val="游ゴシック"/>
      <family val="2"/>
      <scheme val="minor"/>
    </font>
    <font>
      <sz val="22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22"/>
      <color theme="1"/>
      <name val="游ゴシック"/>
      <family val="3"/>
      <scheme val="minor"/>
    </font>
    <font>
      <b/>
      <sz val="11"/>
      <color theme="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b/>
      <sz val="1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sz val="9"/>
      <color theme="1"/>
      <name val="ＭＳ ゴシック"/>
      <family val="3"/>
    </font>
    <font>
      <sz val="11"/>
      <color theme="1"/>
      <name val="ＭＳ ゴシック"/>
      <family val="3"/>
    </font>
    <font>
      <sz val="9"/>
      <name val="ＭＳ ゴシック"/>
      <family val="3"/>
    </font>
    <font>
      <sz val="9"/>
      <color theme="0"/>
      <name val="ＭＳ ゴシック"/>
      <family val="3"/>
      <charset val="128"/>
    </font>
    <font>
      <sz val="9"/>
      <color rgb="FFFF0000"/>
      <name val="ＭＳ ゴシック"/>
      <family val="3"/>
    </font>
    <font>
      <b/>
      <sz val="12"/>
      <name val="游ゴシック"/>
      <family val="3"/>
      <scheme val="minor"/>
    </font>
    <font>
      <b/>
      <sz val="14"/>
      <color rgb="FFFF0000"/>
      <name val="游ゴシック"/>
      <family val="3"/>
      <scheme val="minor"/>
    </font>
    <font>
      <sz val="11"/>
      <name val="游ゴシック"/>
      <family val="2"/>
      <scheme val="minor"/>
    </font>
    <font>
      <sz val="9"/>
      <name val="游ゴシック"/>
      <family val="3"/>
      <scheme val="minor"/>
    </font>
    <font>
      <b/>
      <sz val="9"/>
      <color theme="0"/>
      <name val="游ゴシック"/>
      <family val="3"/>
      <scheme val="minor"/>
    </font>
    <font>
      <b/>
      <sz val="9"/>
      <name val="游ゴシック"/>
      <family val="3"/>
      <scheme val="minor"/>
    </font>
    <font>
      <sz val="9"/>
      <color rgb="FFFF0000"/>
      <name val="游ゴシック"/>
      <family val="2"/>
      <scheme val="minor"/>
    </font>
    <font>
      <b/>
      <sz val="9"/>
      <color rgb="FFFF0000"/>
      <name val="游ゴシック"/>
      <family val="3"/>
      <scheme val="minor"/>
    </font>
    <font>
      <b/>
      <sz val="12"/>
      <color rgb="FFFF0000"/>
      <name val="游ゴシック"/>
      <family val="3"/>
      <scheme val="minor"/>
    </font>
    <font>
      <b/>
      <sz val="16"/>
      <color rgb="FFFF0000"/>
      <name val="游ゴシック"/>
      <family val="3"/>
      <scheme val="minor"/>
    </font>
    <font>
      <sz val="8"/>
      <color theme="1"/>
      <name val="游ゴシック"/>
      <family val="2"/>
      <scheme val="minor"/>
    </font>
    <font>
      <sz val="6"/>
      <color theme="1"/>
      <name val="游ゴシック"/>
      <family val="3"/>
      <scheme val="minor"/>
    </font>
    <font>
      <sz val="8"/>
      <name val="游ゴシック"/>
      <family val="3"/>
      <scheme val="minor"/>
    </font>
    <font>
      <sz val="6"/>
      <name val="ＭＳ Ｐゴシック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39988402966399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10" fontId="0" fillId="2" borderId="0" xfId="0" applyNumberFormat="1" applyFill="1">
      <alignment vertical="center"/>
    </xf>
    <xf numFmtId="10" fontId="0" fillId="3" borderId="0" xfId="0" applyNumberFormat="1" applyFill="1">
      <alignment vertical="center"/>
    </xf>
    <xf numFmtId="38" fontId="0" fillId="0" borderId="0" xfId="0" applyNumberFormat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4" borderId="2" xfId="0" applyFont="1" applyFill="1" applyBorder="1" applyAlignment="1">
      <alignment horizontal="right" vertical="center"/>
    </xf>
    <xf numFmtId="38" fontId="6" fillId="4" borderId="3" xfId="0" applyNumberFormat="1" applyFont="1" applyFill="1" applyBorder="1">
      <alignment vertical="center"/>
    </xf>
    <xf numFmtId="38" fontId="0" fillId="2" borderId="0" xfId="0" applyNumberFormat="1" applyFill="1" applyAlignment="1">
      <alignment horizontal="right" vertical="center"/>
    </xf>
    <xf numFmtId="38" fontId="0" fillId="5" borderId="0" xfId="0" applyNumberFormat="1" applyFill="1" applyAlignment="1">
      <alignment horizontal="right" vertical="center"/>
    </xf>
    <xf numFmtId="38" fontId="0" fillId="0" borderId="0" xfId="7" applyFont="1">
      <alignment vertical="center"/>
    </xf>
    <xf numFmtId="38" fontId="0" fillId="2" borderId="0" xfId="7" applyFont="1" applyFill="1">
      <alignment vertical="center"/>
    </xf>
    <xf numFmtId="38" fontId="0" fillId="5" borderId="0" xfId="0" applyNumberFormat="1" applyFill="1">
      <alignment vertical="center"/>
    </xf>
    <xf numFmtId="0" fontId="0" fillId="2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horizontal="center" vertical="center" shrinkToFit="1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11" fillId="0" borderId="1" xfId="0" applyFont="1" applyBorder="1">
      <alignment vertical="center"/>
    </xf>
    <xf numFmtId="0" fontId="0" fillId="0" borderId="1" xfId="0" applyBorder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0" xfId="1" applyFo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5" fillId="3" borderId="5" xfId="1" applyFont="1" applyFill="1" applyBorder="1" applyAlignment="1">
      <alignment vertical="center" shrinkToFit="1"/>
    </xf>
    <xf numFmtId="0" fontId="12" fillId="0" borderId="0" xfId="1" applyFont="1" applyAlignment="1">
      <alignment horizontal="left" vertical="center"/>
    </xf>
    <xf numFmtId="0" fontId="12" fillId="3" borderId="1" xfId="0" applyFont="1" applyFill="1" applyBorder="1" applyAlignment="1">
      <alignment vertical="center" shrinkToFit="1"/>
    </xf>
    <xf numFmtId="0" fontId="14" fillId="3" borderId="1" xfId="0" applyFont="1" applyFill="1" applyBorder="1" applyAlignment="1">
      <alignment vertical="center" shrinkToFit="1"/>
    </xf>
    <xf numFmtId="0" fontId="12" fillId="3" borderId="4" xfId="0" applyFont="1" applyFill="1" applyBorder="1" applyAlignment="1">
      <alignment vertical="center" shrinkToFit="1"/>
    </xf>
    <xf numFmtId="0" fontId="14" fillId="0" borderId="6" xfId="1" applyFont="1" applyFill="1" applyBorder="1" applyAlignment="1">
      <alignment horizontal="center" vertical="center" shrinkToFit="1"/>
    </xf>
    <xf numFmtId="0" fontId="14" fillId="0" borderId="0" xfId="1" applyFont="1" applyFill="1" applyAlignment="1">
      <alignment horizontal="center" vertical="center" shrinkToFit="1"/>
    </xf>
    <xf numFmtId="0" fontId="16" fillId="3" borderId="0" xfId="1" applyFont="1" applyFill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 shrinkToFit="1"/>
    </xf>
    <xf numFmtId="176" fontId="12" fillId="3" borderId="1" xfId="3" applyNumberFormat="1" applyFont="1" applyFill="1" applyBorder="1" applyAlignment="1" applyProtection="1">
      <alignment horizontal="center" vertical="center"/>
    </xf>
    <xf numFmtId="38" fontId="12" fillId="3" borderId="1" xfId="1" applyNumberFormat="1" applyFont="1" applyFill="1" applyBorder="1" applyAlignment="1" applyProtection="1">
      <alignment horizontal="center" vertical="center"/>
    </xf>
    <xf numFmtId="0" fontId="12" fillId="3" borderId="1" xfId="1" applyFont="1" applyFill="1" applyBorder="1" applyAlignment="1" applyProtection="1">
      <alignment horizontal="center" vertical="center"/>
    </xf>
    <xf numFmtId="0" fontId="12" fillId="3" borderId="4" xfId="1" applyFont="1" applyFill="1" applyBorder="1" applyAlignment="1" applyProtection="1">
      <alignment horizontal="center" vertical="center"/>
    </xf>
    <xf numFmtId="177" fontId="14" fillId="0" borderId="6" xfId="1" applyNumberFormat="1" applyFont="1" applyFill="1" applyBorder="1" applyAlignment="1" applyProtection="1">
      <alignment horizontal="center" vertical="center" shrinkToFit="1"/>
    </xf>
    <xf numFmtId="177" fontId="14" fillId="0" borderId="0" xfId="1" applyNumberFormat="1" applyFont="1" applyFill="1" applyAlignment="1">
      <alignment horizontal="center" vertical="center" shrinkToFit="1"/>
    </xf>
    <xf numFmtId="0" fontId="12" fillId="3" borderId="0" xfId="1" applyFont="1" applyFill="1" applyAlignment="1">
      <alignment horizontal="center" vertical="center"/>
    </xf>
    <xf numFmtId="178" fontId="12" fillId="3" borderId="1" xfId="1" applyNumberFormat="1" applyFont="1" applyFill="1" applyBorder="1" applyAlignment="1" applyProtection="1">
      <alignment horizontal="center" vertical="center"/>
    </xf>
    <xf numFmtId="178" fontId="12" fillId="3" borderId="4" xfId="1" applyNumberFormat="1" applyFont="1" applyFill="1" applyBorder="1" applyAlignment="1" applyProtection="1">
      <alignment horizontal="center" vertical="center"/>
    </xf>
    <xf numFmtId="0" fontId="14" fillId="0" borderId="6" xfId="1" applyFont="1" applyFill="1" applyBorder="1" applyAlignment="1" applyProtection="1">
      <alignment horizontal="center" vertical="center" shrinkToFit="1"/>
    </xf>
    <xf numFmtId="0" fontId="16" fillId="3" borderId="0" xfId="1" applyFont="1" applyFill="1">
      <alignment vertical="center"/>
    </xf>
    <xf numFmtId="178" fontId="14" fillId="7" borderId="1" xfId="1" applyNumberFormat="1" applyFont="1" applyFill="1" applyBorder="1" applyAlignment="1">
      <alignment horizontal="center" vertical="center" wrapText="1" shrinkToFit="1"/>
    </xf>
    <xf numFmtId="38" fontId="14" fillId="0" borderId="1" xfId="7" applyFont="1" applyBorder="1" applyProtection="1">
      <alignment vertical="center"/>
    </xf>
    <xf numFmtId="38" fontId="12" fillId="0" borderId="1" xfId="7" applyFont="1" applyBorder="1" applyProtection="1">
      <alignment vertical="center"/>
      <protection locked="0"/>
    </xf>
    <xf numFmtId="38" fontId="12" fillId="0" borderId="1" xfId="7" applyFont="1" applyBorder="1" applyProtection="1">
      <alignment vertical="center"/>
    </xf>
    <xf numFmtId="38" fontId="12" fillId="3" borderId="1" xfId="7" applyFont="1" applyFill="1" applyBorder="1" applyProtection="1">
      <alignment vertical="center"/>
    </xf>
    <xf numFmtId="38" fontId="12" fillId="0" borderId="4" xfId="7" applyFont="1" applyBorder="1" applyProtection="1">
      <alignment vertical="center"/>
    </xf>
    <xf numFmtId="179" fontId="14" fillId="0" borderId="6" xfId="1" applyNumberFormat="1" applyFont="1" applyFill="1" applyBorder="1" applyAlignment="1" applyProtection="1">
      <alignment vertical="center" shrinkToFit="1"/>
    </xf>
    <xf numFmtId="179" fontId="14" fillId="0" borderId="0" xfId="1" applyNumberFormat="1" applyFont="1" applyFill="1" applyAlignment="1">
      <alignment vertical="center" shrinkToFit="1"/>
    </xf>
    <xf numFmtId="38" fontId="14" fillId="2" borderId="1" xfId="7" applyFont="1" applyFill="1" applyBorder="1" applyAlignment="1" applyProtection="1">
      <alignment horizontal="right" vertical="center"/>
      <protection locked="0"/>
    </xf>
    <xf numFmtId="180" fontId="14" fillId="7" borderId="1" xfId="1" applyNumberFormat="1" applyFont="1" applyFill="1" applyBorder="1" applyAlignment="1">
      <alignment horizontal="center" vertical="center" wrapText="1" shrinkToFit="1"/>
    </xf>
    <xf numFmtId="38" fontId="14" fillId="0" borderId="1" xfId="7" applyFont="1" applyBorder="1" applyAlignment="1" applyProtection="1">
      <alignment vertical="center"/>
    </xf>
    <xf numFmtId="180" fontId="14" fillId="0" borderId="1" xfId="1" applyNumberFormat="1" applyFont="1" applyBorder="1" applyAlignment="1" applyProtection="1">
      <alignment vertical="center"/>
    </xf>
    <xf numFmtId="180" fontId="14" fillId="0" borderId="6" xfId="8" applyNumberFormat="1" applyFont="1" applyFill="1" applyBorder="1" applyAlignment="1" applyProtection="1">
      <alignment vertical="center" shrinkToFit="1"/>
    </xf>
    <xf numFmtId="180" fontId="14" fillId="0" borderId="0" xfId="8" applyNumberFormat="1" applyFont="1" applyFill="1" applyAlignment="1">
      <alignment vertical="center" shrinkToFit="1"/>
    </xf>
    <xf numFmtId="181" fontId="14" fillId="0" borderId="6" xfId="1" applyNumberFormat="1" applyFont="1" applyFill="1" applyBorder="1" applyAlignment="1" applyProtection="1">
      <alignment vertical="center" shrinkToFit="1"/>
    </xf>
    <xf numFmtId="181" fontId="14" fillId="0" borderId="0" xfId="1" applyNumberFormat="1" applyFont="1" applyFill="1" applyAlignment="1">
      <alignment vertical="center" shrinkToFit="1"/>
    </xf>
    <xf numFmtId="182" fontId="14" fillId="0" borderId="1" xfId="1" applyNumberFormat="1" applyFont="1" applyBorder="1" applyAlignment="1" applyProtection="1">
      <alignment vertical="center"/>
    </xf>
    <xf numFmtId="183" fontId="14" fillId="0" borderId="6" xfId="1" applyNumberFormat="1" applyFont="1" applyFill="1" applyBorder="1" applyAlignment="1" applyProtection="1">
      <alignment vertical="center" shrinkToFit="1"/>
    </xf>
    <xf numFmtId="183" fontId="14" fillId="0" borderId="0" xfId="1" applyNumberFormat="1" applyFont="1" applyFill="1" applyAlignment="1">
      <alignment vertical="center" shrinkToFit="1"/>
    </xf>
    <xf numFmtId="178" fontId="14" fillId="0" borderId="1" xfId="1" applyNumberFormat="1" applyFont="1" applyFill="1" applyBorder="1" applyAlignment="1" applyProtection="1">
      <alignment vertical="center"/>
    </xf>
    <xf numFmtId="180" fontId="14" fillId="0" borderId="7" xfId="8" applyNumberFormat="1" applyFont="1" applyFill="1" applyBorder="1" applyAlignment="1" applyProtection="1">
      <alignment vertical="center" shrinkToFit="1"/>
    </xf>
    <xf numFmtId="0" fontId="9" fillId="8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3" borderId="1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9" xfId="0" applyFont="1" applyBorder="1">
      <alignment vertical="center"/>
    </xf>
    <xf numFmtId="0" fontId="11" fillId="8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1" fillId="9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shrinkToFit="1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shrinkToFit="1"/>
    </xf>
    <xf numFmtId="0" fontId="9" fillId="0" borderId="8" xfId="0" applyFont="1" applyBorder="1">
      <alignment vertical="center"/>
    </xf>
    <xf numFmtId="38" fontId="0" fillId="0" borderId="1" xfId="7" applyFont="1" applyBorder="1">
      <alignment vertical="center"/>
    </xf>
    <xf numFmtId="5" fontId="0" fillId="0" borderId="0" xfId="0" applyNumberFormat="1" applyAlignment="1">
      <alignment vertical="center" shrinkToFit="1"/>
    </xf>
    <xf numFmtId="0" fontId="6" fillId="0" borderId="0" xfId="0" applyFont="1" applyAlignment="1">
      <alignment horizontal="center" vertical="center"/>
    </xf>
    <xf numFmtId="9" fontId="0" fillId="0" borderId="0" xfId="0" applyNumberFormat="1">
      <alignment vertical="center"/>
    </xf>
    <xf numFmtId="0" fontId="0" fillId="0" borderId="0" xfId="0">
      <alignment vertical="center"/>
    </xf>
    <xf numFmtId="0" fontId="18" fillId="0" borderId="10" xfId="4" applyFont="1" applyBorder="1" applyAlignment="1">
      <alignment vertical="center" shrinkToFit="1"/>
    </xf>
    <xf numFmtId="0" fontId="18" fillId="0" borderId="0" xfId="4" applyFont="1" applyAlignment="1">
      <alignment vertical="center" shrinkToFit="1"/>
    </xf>
    <xf numFmtId="0" fontId="19" fillId="0" borderId="1" xfId="4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9" fillId="0" borderId="1" xfId="4" applyFont="1" applyBorder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0" fontId="20" fillId="3" borderId="1" xfId="4" applyFont="1" applyFill="1" applyBorder="1" applyAlignment="1">
      <alignment horizontal="center" vertical="center" shrinkToFit="1"/>
    </xf>
    <xf numFmtId="0" fontId="19" fillId="0" borderId="0" xfId="4" applyFont="1" applyAlignment="1">
      <alignment horizontal="center" vertical="center"/>
    </xf>
    <xf numFmtId="0" fontId="19" fillId="3" borderId="1" xfId="4" applyFont="1" applyFill="1" applyBorder="1" applyAlignment="1">
      <alignment horizontal="center" vertical="center" shrinkToFit="1"/>
    </xf>
    <xf numFmtId="38" fontId="10" fillId="9" borderId="1" xfId="7" applyFont="1" applyFill="1" applyBorder="1" applyAlignment="1">
      <alignment horizontal="center" vertical="center"/>
    </xf>
    <xf numFmtId="0" fontId="19" fillId="2" borderId="1" xfId="4" applyFont="1" applyFill="1" applyBorder="1" applyAlignment="1">
      <alignment horizontal="center" vertical="center"/>
    </xf>
    <xf numFmtId="0" fontId="0" fillId="8" borderId="1" xfId="0" applyFill="1" applyBorder="1">
      <alignment vertical="center"/>
    </xf>
    <xf numFmtId="0" fontId="19" fillId="0" borderId="0" xfId="4" applyFont="1" applyAlignment="1">
      <alignment vertical="center" shrinkToFit="1"/>
    </xf>
    <xf numFmtId="0" fontId="20" fillId="3" borderId="1" xfId="4" applyFont="1" applyFill="1" applyBorder="1" applyAlignment="1">
      <alignment horizontal="center" vertical="center"/>
    </xf>
    <xf numFmtId="0" fontId="19" fillId="0" borderId="0" xfId="4" applyFont="1">
      <alignment vertical="center"/>
    </xf>
    <xf numFmtId="0" fontId="0" fillId="9" borderId="1" xfId="0" applyFill="1" applyBorder="1">
      <alignment vertical="center"/>
    </xf>
    <xf numFmtId="0" fontId="10" fillId="0" borderId="0" xfId="4" applyFont="1" applyAlignment="1">
      <alignment horizontal="center" vertical="center"/>
    </xf>
    <xf numFmtId="0" fontId="21" fillId="10" borderId="1" xfId="4" applyFont="1" applyFill="1" applyBorder="1" applyAlignment="1">
      <alignment horizontal="center" vertical="center" shrinkToFit="1"/>
    </xf>
    <xf numFmtId="0" fontId="22" fillId="9" borderId="1" xfId="4" applyFont="1" applyFill="1" applyBorder="1" applyAlignment="1">
      <alignment horizontal="center" vertical="center"/>
    </xf>
    <xf numFmtId="0" fontId="10" fillId="0" borderId="0" xfId="4" applyFont="1">
      <alignment vertical="center"/>
    </xf>
    <xf numFmtId="0" fontId="22" fillId="3" borderId="1" xfId="4" applyFont="1" applyFill="1" applyBorder="1" applyAlignment="1">
      <alignment horizontal="center" vertical="center" shrinkToFit="1"/>
    </xf>
    <xf numFmtId="38" fontId="10" fillId="0" borderId="0" xfId="7" applyFont="1" applyAlignment="1">
      <alignment horizontal="center" vertical="center"/>
    </xf>
    <xf numFmtId="38" fontId="21" fillId="10" borderId="1" xfId="7" applyFont="1" applyFill="1" applyBorder="1" applyAlignment="1">
      <alignment horizontal="center" vertical="center" wrapText="1" shrinkToFit="1"/>
    </xf>
    <xf numFmtId="38" fontId="22" fillId="9" borderId="1" xfId="7" applyFont="1" applyFill="1" applyBorder="1" applyAlignment="1">
      <alignment horizontal="center" vertical="center"/>
    </xf>
    <xf numFmtId="5" fontId="0" fillId="0" borderId="0" xfId="0" applyNumberFormat="1" applyAlignment="1">
      <alignment horizontal="center" vertical="center" shrinkToFit="1"/>
    </xf>
    <xf numFmtId="5" fontId="10" fillId="0" borderId="0" xfId="4" applyNumberFormat="1" applyFont="1" applyAlignment="1">
      <alignment horizontal="center" vertical="center" shrinkToFit="1"/>
    </xf>
    <xf numFmtId="5" fontId="19" fillId="0" borderId="0" xfId="4" applyNumberFormat="1" applyFont="1" applyAlignment="1">
      <alignment horizontal="center" vertical="center" shrinkToFit="1"/>
    </xf>
    <xf numFmtId="5" fontId="20" fillId="3" borderId="1" xfId="4" applyNumberFormat="1" applyFont="1" applyFill="1" applyBorder="1" applyAlignment="1">
      <alignment horizontal="center" vertical="center" shrinkToFit="1"/>
    </xf>
    <xf numFmtId="5" fontId="0" fillId="0" borderId="1" xfId="0" applyNumberFormat="1" applyBorder="1" applyAlignment="1">
      <alignment vertical="center" shrinkToFit="1"/>
    </xf>
    <xf numFmtId="38" fontId="21" fillId="10" borderId="1" xfId="7" applyFont="1" applyFill="1" applyBorder="1" applyAlignment="1">
      <alignment horizontal="center" vertical="center" shrinkToFit="1"/>
    </xf>
    <xf numFmtId="38" fontId="19" fillId="0" borderId="0" xfId="7" applyFont="1">
      <alignment vertical="center"/>
    </xf>
    <xf numFmtId="38" fontId="20" fillId="3" borderId="1" xfId="7" applyFont="1" applyFill="1" applyBorder="1" applyAlignment="1">
      <alignment horizontal="center" vertical="center" shrinkToFit="1"/>
    </xf>
    <xf numFmtId="184" fontId="0" fillId="0" borderId="0" xfId="7" applyNumberFormat="1" applyFont="1">
      <alignment vertical="center"/>
    </xf>
    <xf numFmtId="184" fontId="19" fillId="0" borderId="0" xfId="7" applyNumberFormat="1" applyFont="1">
      <alignment vertical="center"/>
    </xf>
    <xf numFmtId="184" fontId="20" fillId="3" borderId="1" xfId="7" applyNumberFormat="1" applyFont="1" applyFill="1" applyBorder="1" applyAlignment="1">
      <alignment horizontal="center" vertical="center" shrinkToFit="1"/>
    </xf>
    <xf numFmtId="184" fontId="20" fillId="9" borderId="1" xfId="7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0" fontId="10" fillId="0" borderId="0" xfId="4" applyNumberFormat="1" applyFont="1">
      <alignment vertical="center"/>
    </xf>
    <xf numFmtId="180" fontId="6" fillId="0" borderId="0" xfId="4" applyNumberFormat="1" applyFont="1">
      <alignment vertical="center"/>
    </xf>
    <xf numFmtId="180" fontId="23" fillId="3" borderId="1" xfId="4" applyNumberFormat="1" applyFont="1" applyFill="1" applyBorder="1" applyAlignment="1">
      <alignment horizontal="center" vertical="center" shrinkToFit="1"/>
    </xf>
    <xf numFmtId="184" fontId="22" fillId="9" borderId="1" xfId="4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1" fillId="2" borderId="0" xfId="4" applyFont="1" applyFill="1" applyAlignment="1">
      <alignment horizontal="center" vertical="center"/>
    </xf>
    <xf numFmtId="0" fontId="24" fillId="3" borderId="1" xfId="4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185" fontId="19" fillId="0" borderId="0" xfId="4" applyNumberFormat="1" applyFont="1">
      <alignment vertical="center"/>
    </xf>
    <xf numFmtId="185" fontId="20" fillId="3" borderId="1" xfId="4" applyNumberFormat="1" applyFont="1" applyFill="1" applyBorder="1" applyAlignment="1">
      <alignment horizontal="center" vertical="center" shrinkToFit="1"/>
    </xf>
    <xf numFmtId="9" fontId="19" fillId="0" borderId="0" xfId="4" applyNumberFormat="1" applyFont="1">
      <alignment vertical="center"/>
    </xf>
    <xf numFmtId="9" fontId="20" fillId="3" borderId="1" xfId="4" applyNumberFormat="1" applyFont="1" applyFill="1" applyBorder="1" applyAlignment="1">
      <alignment horizontal="center" vertical="center" shrinkToFit="1"/>
    </xf>
    <xf numFmtId="9" fontId="0" fillId="0" borderId="1" xfId="0" applyNumberFormat="1" applyBorder="1">
      <alignment vertical="center"/>
    </xf>
    <xf numFmtId="9" fontId="25" fillId="3" borderId="1" xfId="4" applyNumberFormat="1" applyFont="1" applyFill="1" applyBorder="1" applyAlignment="1">
      <alignment horizontal="center" vertical="center" shrinkToFit="1"/>
    </xf>
    <xf numFmtId="9" fontId="0" fillId="8" borderId="1" xfId="0" applyNumberFormat="1" applyFill="1" applyBorder="1">
      <alignment vertical="center"/>
    </xf>
    <xf numFmtId="3" fontId="19" fillId="0" borderId="0" xfId="4" applyNumberFormat="1" applyFont="1">
      <alignment vertical="center"/>
    </xf>
    <xf numFmtId="3" fontId="20" fillId="3" borderId="1" xfId="4" applyNumberFormat="1" applyFont="1" applyFill="1" applyBorder="1" applyAlignment="1">
      <alignment horizontal="center" vertical="center"/>
    </xf>
    <xf numFmtId="3" fontId="20" fillId="8" borderId="1" xfId="5" applyNumberFormat="1" applyFont="1" applyFill="1" applyBorder="1" applyAlignment="1">
      <alignment horizontal="center" vertical="center"/>
    </xf>
    <xf numFmtId="5" fontId="19" fillId="8" borderId="1" xfId="5" applyNumberFormat="1" applyFont="1" applyFill="1" applyBorder="1">
      <alignment vertical="center"/>
    </xf>
    <xf numFmtId="181" fontId="9" fillId="0" borderId="0" xfId="0" applyNumberFormat="1" applyFont="1" applyAlignment="1">
      <alignment horizontal="center" vertical="center"/>
    </xf>
    <xf numFmtId="181" fontId="10" fillId="0" borderId="0" xfId="4" applyNumberFormat="1" applyFont="1" applyAlignment="1">
      <alignment horizontal="center" vertical="center"/>
    </xf>
    <xf numFmtId="181" fontId="21" fillId="10" borderId="1" xfId="4" applyNumberFormat="1" applyFont="1" applyFill="1" applyBorder="1" applyAlignment="1">
      <alignment horizontal="center" vertical="center"/>
    </xf>
    <xf numFmtId="5" fontId="22" fillId="9" borderId="1" xfId="4" applyNumberFormat="1" applyFont="1" applyFill="1" applyBorder="1">
      <alignment vertical="center"/>
    </xf>
    <xf numFmtId="9" fontId="9" fillId="3" borderId="0" xfId="8" applyFont="1" applyFill="1" applyAlignment="1">
      <alignment horizontal="center" vertical="center"/>
    </xf>
    <xf numFmtId="181" fontId="9" fillId="9" borderId="1" xfId="7" applyNumberFormat="1" applyFont="1" applyFill="1" applyBorder="1" applyAlignment="1">
      <alignment horizontal="center" vertical="center"/>
    </xf>
    <xf numFmtId="181" fontId="26" fillId="2" borderId="1" xfId="0" applyNumberFormat="1" applyFont="1" applyFill="1" applyBorder="1" applyAlignment="1">
      <alignment horizontal="center" vertical="center"/>
    </xf>
    <xf numFmtId="181" fontId="9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8" fillId="0" borderId="1" xfId="0" applyFont="1" applyBorder="1">
      <alignment vertical="center"/>
    </xf>
    <xf numFmtId="0" fontId="28" fillId="2" borderId="1" xfId="0" applyFont="1" applyFill="1" applyBorder="1">
      <alignment vertical="center"/>
    </xf>
    <xf numFmtId="0" fontId="28" fillId="0" borderId="11" xfId="0" applyFont="1" applyBorder="1">
      <alignment vertical="center"/>
    </xf>
    <xf numFmtId="0" fontId="28" fillId="0" borderId="1" xfId="0" applyFont="1" applyBorder="1" applyAlignment="1">
      <alignment vertical="center" shrinkToFit="1"/>
    </xf>
    <xf numFmtId="0" fontId="27" fillId="0" borderId="1" xfId="0" applyFont="1" applyBorder="1">
      <alignment vertical="center"/>
    </xf>
    <xf numFmtId="0" fontId="29" fillId="3" borderId="1" xfId="0" applyFont="1" applyFill="1" applyBorder="1">
      <alignment vertical="center"/>
    </xf>
    <xf numFmtId="0" fontId="11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6" fillId="0" borderId="1" xfId="0" applyFont="1" applyBorder="1">
      <alignment vertical="center"/>
    </xf>
    <xf numFmtId="0" fontId="27" fillId="3" borderId="0" xfId="0" applyFont="1" applyFill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7" borderId="1" xfId="1" applyFont="1" applyFill="1" applyBorder="1" applyAlignment="1">
      <alignment horizontal="center" vertical="center"/>
    </xf>
    <xf numFmtId="0" fontId="14" fillId="7" borderId="1" xfId="1" applyFont="1" applyFill="1" applyBorder="1" applyAlignment="1">
      <alignment horizontal="center" vertical="center" shrinkToFit="1"/>
    </xf>
    <xf numFmtId="0" fontId="14" fillId="7" borderId="1" xfId="1" applyFont="1" applyFill="1" applyBorder="1" applyAlignment="1">
      <alignment horizontal="center" vertical="center" wrapText="1" shrinkToFit="1"/>
    </xf>
    <xf numFmtId="0" fontId="7" fillId="2" borderId="0" xfId="0" applyFont="1" applyFill="1" applyAlignment="1">
      <alignment horizontal="center" vertical="center" shrinkToFit="1"/>
    </xf>
  </cellXfs>
  <cellStyles count="9">
    <cellStyle name="パーセント" xfId="8" builtinId="5"/>
    <cellStyle name="桁区切り" xfId="7" builtinId="6"/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  <cellStyle name="標準 3 2 3" xfId="5" xr:uid="{00000000-0005-0000-0000-000005000000}"/>
    <cellStyle name="標準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137160</xdr:rowOff>
    </xdr:from>
    <xdr:to>
      <xdr:col>4</xdr:col>
      <xdr:colOff>650240</xdr:colOff>
      <xdr:row>3</xdr:row>
      <xdr:rowOff>180340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622935"/>
          <a:ext cx="3818255" cy="290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94615</xdr:rowOff>
    </xdr:from>
    <xdr:to>
      <xdr:col>5</xdr:col>
      <xdr:colOff>165735</xdr:colOff>
      <xdr:row>24</xdr:row>
      <xdr:rowOff>65405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7040"/>
          <a:ext cx="4728210" cy="163766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</xdr:row>
      <xdr:rowOff>30480</xdr:rowOff>
    </xdr:from>
    <xdr:to>
      <xdr:col>5</xdr:col>
      <xdr:colOff>685800</xdr:colOff>
      <xdr:row>10</xdr:row>
      <xdr:rowOff>158115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" y="1964055"/>
          <a:ext cx="5225415" cy="6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274955</xdr:colOff>
      <xdr:row>6</xdr:row>
      <xdr:rowOff>109220</xdr:rowOff>
    </xdr:from>
    <xdr:to>
      <xdr:col>13</xdr:col>
      <xdr:colOff>122555</xdr:colOff>
      <xdr:row>12</xdr:row>
      <xdr:rowOff>76835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5305" y="1566545"/>
          <a:ext cx="4400550" cy="14820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137160</xdr:rowOff>
    </xdr:from>
    <xdr:to>
      <xdr:col>4</xdr:col>
      <xdr:colOff>650240</xdr:colOff>
      <xdr:row>3</xdr:row>
      <xdr:rowOff>180340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622935"/>
          <a:ext cx="3818255" cy="2908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94615</xdr:rowOff>
    </xdr:from>
    <xdr:to>
      <xdr:col>5</xdr:col>
      <xdr:colOff>165735</xdr:colOff>
      <xdr:row>24</xdr:row>
      <xdr:rowOff>65405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57040"/>
          <a:ext cx="4728210" cy="163766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8</xdr:row>
      <xdr:rowOff>30480</xdr:rowOff>
    </xdr:from>
    <xdr:to>
      <xdr:col>5</xdr:col>
      <xdr:colOff>685800</xdr:colOff>
      <xdr:row>10</xdr:row>
      <xdr:rowOff>158115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860" y="1964055"/>
          <a:ext cx="5225415" cy="6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274955</xdr:colOff>
      <xdr:row>6</xdr:row>
      <xdr:rowOff>109220</xdr:rowOff>
    </xdr:from>
    <xdr:to>
      <xdr:col>13</xdr:col>
      <xdr:colOff>122555</xdr:colOff>
      <xdr:row>12</xdr:row>
      <xdr:rowOff>76835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885305" y="1566545"/>
          <a:ext cx="4400550" cy="14820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81280</xdr:colOff>
      <xdr:row>23</xdr:row>
      <xdr:rowOff>89535</xdr:rowOff>
    </xdr:from>
    <xdr:to>
      <xdr:col>1</xdr:col>
      <xdr:colOff>112395</xdr:colOff>
      <xdr:row>23</xdr:row>
      <xdr:rowOff>269240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81280" y="8404860"/>
          <a:ext cx="488315" cy="179705"/>
        </a:xfrm>
        <a:prstGeom prst="rect">
          <a:avLst/>
        </a:prstGeom>
        <a:solidFill>
          <a:srgbClr val="FFFF00"/>
        </a:solidFill>
        <a:ln w="19050" cap="flat" cmpd="sng" algn="ctr">
          <a:noFill/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8"/>
  <sheetViews>
    <sheetView workbookViewId="0">
      <selection activeCell="F48" sqref="F48"/>
    </sheetView>
  </sheetViews>
  <sheetFormatPr defaultColWidth="8.875" defaultRowHeight="18.75" x14ac:dyDescent="0.4"/>
  <sheetData>
    <row r="2" spans="2:2" x14ac:dyDescent="0.4">
      <c r="B2" t="s">
        <v>792</v>
      </c>
    </row>
    <row r="3" spans="2:2" x14ac:dyDescent="0.4">
      <c r="B3" t="s">
        <v>24</v>
      </c>
    </row>
    <row r="4" spans="2:2" x14ac:dyDescent="0.4">
      <c r="B4" t="s">
        <v>793</v>
      </c>
    </row>
    <row r="5" spans="2:2" x14ac:dyDescent="0.4">
      <c r="B5" t="s">
        <v>794</v>
      </c>
    </row>
    <row r="6" spans="2:2" x14ac:dyDescent="0.4">
      <c r="B6" t="s">
        <v>795</v>
      </c>
    </row>
    <row r="7" spans="2:2" x14ac:dyDescent="0.4">
      <c r="B7" t="s">
        <v>594</v>
      </c>
    </row>
    <row r="8" spans="2:2" x14ac:dyDescent="0.4">
      <c r="B8" t="s">
        <v>191</v>
      </c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B1:Y39"/>
  <sheetViews>
    <sheetView workbookViewId="0">
      <selection activeCell="P5" sqref="P5:P36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</cols>
  <sheetData>
    <row r="1" spans="2:25" x14ac:dyDescent="0.4">
      <c r="B1" s="191" t="s">
        <v>756</v>
      </c>
      <c r="C1" s="191"/>
      <c r="D1" s="191"/>
    </row>
    <row r="2" spans="2:25" ht="18" customHeight="1" x14ac:dyDescent="0.4">
      <c r="B2" s="191"/>
      <c r="C2" s="191"/>
      <c r="D2" s="191"/>
    </row>
    <row r="3" spans="2:25" ht="18" customHeight="1" x14ac:dyDescent="0.4"/>
    <row r="4" spans="2:25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</row>
    <row r="5" spans="2:25" x14ac:dyDescent="0.4">
      <c r="B5" s="19" t="s">
        <v>595</v>
      </c>
      <c r="C5" s="20" t="s">
        <v>306</v>
      </c>
      <c r="D5" s="19" t="s">
        <v>57</v>
      </c>
      <c r="E5" s="19">
        <v>2</v>
      </c>
      <c r="F5" s="24" t="s">
        <v>758</v>
      </c>
      <c r="G5" s="24"/>
      <c r="H5" s="3">
        <v>4</v>
      </c>
      <c r="I5" s="3">
        <v>4</v>
      </c>
      <c r="J5" s="3"/>
      <c r="K5" s="3"/>
      <c r="L5" s="3"/>
      <c r="M5" s="3"/>
      <c r="N5" s="3"/>
      <c r="O5" s="3"/>
      <c r="P5" s="3">
        <f t="shared" ref="P5:P36" si="0">SUM(H5:O5)</f>
        <v>8</v>
      </c>
      <c r="Q5" s="3"/>
      <c r="R5" s="3"/>
      <c r="S5" s="3"/>
      <c r="T5" s="3"/>
      <c r="U5" s="3"/>
      <c r="V5" s="3"/>
      <c r="W5" s="3"/>
      <c r="X5" s="3"/>
      <c r="Y5" s="3"/>
    </row>
    <row r="6" spans="2:25" x14ac:dyDescent="0.4">
      <c r="B6" s="19" t="s">
        <v>290</v>
      </c>
      <c r="C6" s="20" t="s">
        <v>306</v>
      </c>
      <c r="D6" s="19" t="s">
        <v>57</v>
      </c>
      <c r="E6" s="19">
        <v>2</v>
      </c>
      <c r="F6" s="24" t="s">
        <v>759</v>
      </c>
      <c r="G6" s="24"/>
      <c r="H6" s="3">
        <v>2</v>
      </c>
      <c r="I6" s="3">
        <v>2</v>
      </c>
      <c r="J6" s="3"/>
      <c r="K6" s="3"/>
      <c r="L6" s="3"/>
      <c r="M6" s="3"/>
      <c r="N6" s="3"/>
      <c r="O6" s="3"/>
      <c r="P6" s="3">
        <f t="shared" si="0"/>
        <v>4</v>
      </c>
      <c r="Q6" s="3"/>
      <c r="R6" s="3"/>
      <c r="S6" s="3"/>
      <c r="T6" s="3"/>
      <c r="U6" s="3"/>
      <c r="V6" s="3"/>
      <c r="W6" s="3"/>
      <c r="X6" s="3"/>
      <c r="Y6" s="3"/>
    </row>
    <row r="7" spans="2:25" x14ac:dyDescent="0.4">
      <c r="B7" s="19" t="s">
        <v>271</v>
      </c>
      <c r="C7" s="20" t="s">
        <v>306</v>
      </c>
      <c r="D7" s="19" t="s">
        <v>57</v>
      </c>
      <c r="E7" s="19">
        <v>2</v>
      </c>
      <c r="F7" s="24" t="s">
        <v>722</v>
      </c>
      <c r="G7" s="24"/>
      <c r="H7" s="3">
        <v>1</v>
      </c>
      <c r="I7" s="3">
        <v>1</v>
      </c>
      <c r="J7" s="3"/>
      <c r="K7" s="3"/>
      <c r="L7" s="3"/>
      <c r="M7" s="3"/>
      <c r="N7" s="3"/>
      <c r="O7" s="3"/>
      <c r="P7" s="3">
        <f t="shared" si="0"/>
        <v>2</v>
      </c>
      <c r="Q7" s="3"/>
      <c r="R7" s="3"/>
      <c r="S7" s="3"/>
      <c r="T7" s="3"/>
      <c r="U7" s="3"/>
      <c r="V7" s="3"/>
      <c r="W7" s="3"/>
      <c r="X7" s="3"/>
      <c r="Y7" s="3"/>
    </row>
    <row r="8" spans="2:25" x14ac:dyDescent="0.4">
      <c r="B8" s="19" t="s">
        <v>568</v>
      </c>
      <c r="C8" s="20" t="s">
        <v>306</v>
      </c>
      <c r="D8" s="19" t="s">
        <v>57</v>
      </c>
      <c r="E8" s="19">
        <v>2</v>
      </c>
      <c r="F8" s="24" t="s">
        <v>733</v>
      </c>
      <c r="G8" s="24"/>
      <c r="H8" s="3">
        <v>1</v>
      </c>
      <c r="I8" s="3">
        <v>2</v>
      </c>
      <c r="J8" s="3"/>
      <c r="K8" s="3"/>
      <c r="L8" s="3"/>
      <c r="M8" s="3"/>
      <c r="N8" s="3"/>
      <c r="O8" s="3"/>
      <c r="P8" s="3">
        <f t="shared" si="0"/>
        <v>3</v>
      </c>
      <c r="Q8" s="3"/>
      <c r="R8" s="3"/>
      <c r="S8" s="3"/>
      <c r="T8" s="3"/>
      <c r="U8" s="3"/>
      <c r="V8" s="3"/>
      <c r="W8" s="3"/>
      <c r="X8" s="3"/>
      <c r="Y8" s="3"/>
    </row>
    <row r="9" spans="2:25" x14ac:dyDescent="0.4">
      <c r="B9" s="19" t="s">
        <v>301</v>
      </c>
      <c r="C9" s="20" t="s">
        <v>306</v>
      </c>
      <c r="D9" s="19" t="s">
        <v>57</v>
      </c>
      <c r="E9" s="19">
        <v>2</v>
      </c>
      <c r="F9" s="24" t="s">
        <v>675</v>
      </c>
      <c r="G9" s="24"/>
      <c r="H9" s="3"/>
      <c r="I9" s="3">
        <v>2</v>
      </c>
      <c r="J9" s="3"/>
      <c r="K9" s="3"/>
      <c r="L9" s="3"/>
      <c r="M9" s="3"/>
      <c r="N9" s="3"/>
      <c r="O9" s="3"/>
      <c r="P9" s="3">
        <f t="shared" si="0"/>
        <v>2</v>
      </c>
      <c r="Q9" s="3"/>
      <c r="R9" s="3"/>
      <c r="S9" s="3"/>
      <c r="T9" s="3"/>
      <c r="U9" s="3"/>
      <c r="V9" s="3"/>
      <c r="W9" s="3"/>
      <c r="X9" s="3"/>
      <c r="Y9" s="3"/>
    </row>
    <row r="10" spans="2:25" x14ac:dyDescent="0.4">
      <c r="B10" s="19" t="s">
        <v>487</v>
      </c>
      <c r="C10" s="20" t="s">
        <v>306</v>
      </c>
      <c r="D10" s="19" t="s">
        <v>57</v>
      </c>
      <c r="E10" s="19">
        <v>2</v>
      </c>
      <c r="F10" s="24"/>
      <c r="G10" s="24"/>
      <c r="H10" s="3">
        <v>3</v>
      </c>
      <c r="I10" s="3">
        <v>2</v>
      </c>
      <c r="J10" s="3"/>
      <c r="K10" s="3"/>
      <c r="L10" s="3"/>
      <c r="M10" s="3"/>
      <c r="N10" s="3"/>
      <c r="O10" s="3"/>
      <c r="P10" s="3">
        <f t="shared" si="0"/>
        <v>5</v>
      </c>
      <c r="Q10" s="3"/>
      <c r="R10" s="3"/>
      <c r="S10" s="3"/>
      <c r="T10" s="3"/>
      <c r="U10" s="3"/>
      <c r="V10" s="3"/>
      <c r="W10" s="3"/>
      <c r="X10" s="3"/>
      <c r="Y10" s="3"/>
    </row>
    <row r="11" spans="2:25" x14ac:dyDescent="0.4">
      <c r="B11" s="19" t="s">
        <v>603</v>
      </c>
      <c r="C11" s="20" t="s">
        <v>306</v>
      </c>
      <c r="D11" s="19" t="s">
        <v>57</v>
      </c>
      <c r="E11" s="19">
        <v>2</v>
      </c>
      <c r="F11" s="24" t="s">
        <v>517</v>
      </c>
      <c r="G11" s="24"/>
      <c r="H11" s="3">
        <v>3</v>
      </c>
      <c r="I11" s="3">
        <v>2</v>
      </c>
      <c r="J11" s="3"/>
      <c r="K11" s="3"/>
      <c r="L11" s="3"/>
      <c r="M11" s="3"/>
      <c r="N11" s="3"/>
      <c r="O11" s="3"/>
      <c r="P11" s="3">
        <f t="shared" si="0"/>
        <v>5</v>
      </c>
      <c r="Q11" s="3"/>
      <c r="R11" s="3"/>
      <c r="S11" s="3"/>
      <c r="T11" s="3"/>
      <c r="U11" s="3"/>
      <c r="V11" s="3"/>
      <c r="W11" s="3"/>
      <c r="X11" s="3"/>
      <c r="Y11" s="3"/>
    </row>
    <row r="12" spans="2:25" x14ac:dyDescent="0.4">
      <c r="B12" s="19" t="s">
        <v>569</v>
      </c>
      <c r="C12" s="20" t="s">
        <v>306</v>
      </c>
      <c r="D12" s="19" t="s">
        <v>57</v>
      </c>
      <c r="E12" s="19">
        <v>1</v>
      </c>
      <c r="F12" s="80" t="s">
        <v>580</v>
      </c>
      <c r="G12" s="24"/>
      <c r="H12" s="3">
        <v>1</v>
      </c>
      <c r="I12" s="3"/>
      <c r="J12" s="3"/>
      <c r="K12" s="3"/>
      <c r="L12" s="3"/>
      <c r="M12" s="3"/>
      <c r="N12" s="3"/>
      <c r="O12" s="3"/>
      <c r="P12" s="3">
        <f t="shared" si="0"/>
        <v>1</v>
      </c>
      <c r="Q12" s="3"/>
      <c r="R12" s="3"/>
      <c r="S12" s="3"/>
      <c r="T12" s="3"/>
      <c r="U12" s="3"/>
      <c r="V12" s="3"/>
      <c r="W12" s="3"/>
      <c r="X12" s="3"/>
      <c r="Y12" s="3"/>
    </row>
    <row r="13" spans="2:25" x14ac:dyDescent="0.4">
      <c r="B13" s="19" t="s">
        <v>671</v>
      </c>
      <c r="C13" s="20" t="s">
        <v>75</v>
      </c>
      <c r="D13" s="19" t="s">
        <v>57</v>
      </c>
      <c r="E13" s="19">
        <v>2</v>
      </c>
      <c r="F13" s="24"/>
      <c r="G13" s="24"/>
      <c r="H13" s="3">
        <v>6</v>
      </c>
      <c r="I13" s="3">
        <v>10</v>
      </c>
      <c r="J13" s="3"/>
      <c r="K13" s="3"/>
      <c r="L13" s="3"/>
      <c r="M13" s="3"/>
      <c r="N13" s="3"/>
      <c r="O13" s="3"/>
      <c r="P13" s="3">
        <f t="shared" si="0"/>
        <v>16</v>
      </c>
      <c r="Q13" s="3"/>
      <c r="R13" s="3"/>
      <c r="S13" s="3"/>
      <c r="T13" s="3"/>
      <c r="U13" s="3"/>
      <c r="V13" s="3"/>
      <c r="W13" s="3"/>
      <c r="X13" s="3"/>
      <c r="Y13" s="3"/>
    </row>
    <row r="14" spans="2:25" x14ac:dyDescent="0.4">
      <c r="B14" s="19" t="s">
        <v>757</v>
      </c>
      <c r="C14" s="20" t="s">
        <v>75</v>
      </c>
      <c r="D14" s="19" t="s">
        <v>57</v>
      </c>
      <c r="E14" s="19">
        <v>2</v>
      </c>
      <c r="F14" s="24" t="s">
        <v>517</v>
      </c>
      <c r="G14" s="24"/>
      <c r="H14" s="3"/>
      <c r="I14" s="3">
        <v>2</v>
      </c>
      <c r="J14" s="3"/>
      <c r="K14" s="3"/>
      <c r="L14" s="3"/>
      <c r="M14" s="3"/>
      <c r="N14" s="3"/>
      <c r="O14" s="3"/>
      <c r="P14" s="3">
        <f t="shared" si="0"/>
        <v>2</v>
      </c>
      <c r="Q14" s="3"/>
      <c r="R14" s="3"/>
      <c r="S14" s="3"/>
      <c r="T14" s="3"/>
      <c r="U14" s="3"/>
      <c r="V14" s="3"/>
      <c r="W14" s="3"/>
      <c r="X14" s="3"/>
      <c r="Y14" s="3"/>
    </row>
    <row r="15" spans="2:25" x14ac:dyDescent="0.4">
      <c r="B15" s="19" t="s">
        <v>562</v>
      </c>
      <c r="C15" s="20" t="s">
        <v>75</v>
      </c>
      <c r="D15" s="19" t="s">
        <v>57</v>
      </c>
      <c r="E15" s="19">
        <v>1</v>
      </c>
      <c r="F15" s="24"/>
      <c r="G15" s="24"/>
      <c r="H15" s="3">
        <v>3</v>
      </c>
      <c r="I15" s="3">
        <v>1</v>
      </c>
      <c r="J15" s="3">
        <v>1</v>
      </c>
      <c r="K15" s="3">
        <v>2</v>
      </c>
      <c r="L15" s="3">
        <v>1</v>
      </c>
      <c r="M15" s="3">
        <v>1</v>
      </c>
      <c r="N15" s="3">
        <v>3</v>
      </c>
      <c r="O15" s="3">
        <v>2</v>
      </c>
      <c r="P15" s="3">
        <f t="shared" si="0"/>
        <v>14</v>
      </c>
      <c r="Q15" s="3"/>
      <c r="R15" s="3"/>
      <c r="S15" s="3"/>
      <c r="T15" s="3"/>
      <c r="U15" s="3"/>
      <c r="V15" s="3"/>
      <c r="W15" s="3"/>
      <c r="X15" s="3"/>
      <c r="Y15" s="3"/>
    </row>
    <row r="16" spans="2:25" x14ac:dyDescent="0.4">
      <c r="B16" s="19" t="s">
        <v>703</v>
      </c>
      <c r="C16" s="20" t="s">
        <v>75</v>
      </c>
      <c r="D16" s="19" t="s">
        <v>57</v>
      </c>
      <c r="E16" s="19">
        <v>1</v>
      </c>
      <c r="F16" s="24" t="s">
        <v>517</v>
      </c>
      <c r="G16" s="24"/>
      <c r="H16" s="3">
        <v>1</v>
      </c>
      <c r="I16" s="3"/>
      <c r="J16" s="3"/>
      <c r="K16" s="3"/>
      <c r="L16" s="3"/>
      <c r="M16" s="3"/>
      <c r="N16" s="3"/>
      <c r="O16" s="3"/>
      <c r="P16" s="3">
        <f t="shared" si="0"/>
        <v>1</v>
      </c>
      <c r="Q16" s="3"/>
      <c r="R16" s="3"/>
      <c r="S16" s="3"/>
      <c r="T16" s="3"/>
      <c r="U16" s="3"/>
      <c r="V16" s="3"/>
      <c r="W16" s="3"/>
      <c r="X16" s="3"/>
      <c r="Y16" s="3"/>
    </row>
    <row r="17" spans="2:25" x14ac:dyDescent="0.4">
      <c r="B17" s="19" t="s">
        <v>485</v>
      </c>
      <c r="C17" s="20" t="s">
        <v>131</v>
      </c>
      <c r="D17" s="19" t="s">
        <v>57</v>
      </c>
      <c r="E17" s="19">
        <v>1</v>
      </c>
      <c r="F17" s="24" t="s">
        <v>71</v>
      </c>
      <c r="G17" s="24"/>
      <c r="H17" s="3">
        <v>40</v>
      </c>
      <c r="I17" s="3">
        <v>6</v>
      </c>
      <c r="J17" s="3">
        <v>1</v>
      </c>
      <c r="K17" s="3"/>
      <c r="L17" s="3"/>
      <c r="M17" s="3"/>
      <c r="N17" s="3"/>
      <c r="O17" s="3"/>
      <c r="P17" s="3">
        <f t="shared" si="0"/>
        <v>47</v>
      </c>
      <c r="Q17" s="3"/>
      <c r="R17" s="3"/>
      <c r="S17" s="3"/>
      <c r="T17" s="3"/>
      <c r="U17" s="3"/>
      <c r="V17" s="3"/>
      <c r="W17" s="3"/>
      <c r="X17" s="3"/>
      <c r="Y17" s="3"/>
    </row>
    <row r="18" spans="2:25" x14ac:dyDescent="0.4">
      <c r="B18" s="19" t="s">
        <v>563</v>
      </c>
      <c r="C18" s="20" t="s">
        <v>131</v>
      </c>
      <c r="D18" s="19" t="s">
        <v>57</v>
      </c>
      <c r="E18" s="19">
        <v>1</v>
      </c>
      <c r="F18" s="24"/>
      <c r="G18" s="24"/>
      <c r="H18" s="3"/>
      <c r="I18" s="3"/>
      <c r="J18" s="3"/>
      <c r="K18" s="3"/>
      <c r="L18" s="3"/>
      <c r="M18" s="3"/>
      <c r="N18" s="3"/>
      <c r="O18" s="3"/>
      <c r="P18" s="3">
        <f t="shared" si="0"/>
        <v>0</v>
      </c>
      <c r="Q18" s="3"/>
      <c r="R18" s="3"/>
      <c r="S18" s="3"/>
      <c r="T18" s="3"/>
      <c r="U18" s="3"/>
      <c r="V18" s="3"/>
      <c r="W18" s="3"/>
      <c r="X18" s="3"/>
      <c r="Y18" s="3"/>
    </row>
    <row r="19" spans="2:25" x14ac:dyDescent="0.4">
      <c r="B19" s="19" t="s">
        <v>158</v>
      </c>
      <c r="C19" s="20" t="s">
        <v>7</v>
      </c>
      <c r="D19" s="19" t="s">
        <v>194</v>
      </c>
      <c r="E19" s="19">
        <v>1</v>
      </c>
      <c r="F19" s="24"/>
      <c r="G19" s="24"/>
      <c r="H19" s="3">
        <v>4</v>
      </c>
      <c r="I19" s="3">
        <v>4</v>
      </c>
      <c r="J19" s="3"/>
      <c r="K19" s="3"/>
      <c r="L19" s="3"/>
      <c r="M19" s="3"/>
      <c r="N19" s="3"/>
      <c r="O19" s="3"/>
      <c r="P19" s="3">
        <f t="shared" si="0"/>
        <v>8</v>
      </c>
      <c r="Q19" s="3"/>
      <c r="R19" s="3"/>
      <c r="S19" s="3"/>
      <c r="T19" s="3"/>
      <c r="U19" s="3"/>
      <c r="V19" s="3"/>
      <c r="W19" s="3"/>
      <c r="X19" s="3"/>
      <c r="Y19" s="3"/>
    </row>
    <row r="20" spans="2:25" x14ac:dyDescent="0.4">
      <c r="B20" s="19" t="s">
        <v>503</v>
      </c>
      <c r="C20" s="20" t="s">
        <v>123</v>
      </c>
      <c r="D20" s="19" t="s">
        <v>194</v>
      </c>
      <c r="E20" s="19">
        <v>1</v>
      </c>
      <c r="F20" s="24"/>
      <c r="G20" s="24"/>
      <c r="H20" s="3">
        <v>1</v>
      </c>
      <c r="I20" s="3">
        <v>1</v>
      </c>
      <c r="J20" s="3"/>
      <c r="K20" s="3"/>
      <c r="L20" s="3"/>
      <c r="M20" s="3"/>
      <c r="N20" s="3"/>
      <c r="O20" s="3"/>
      <c r="P20" s="3">
        <f t="shared" si="0"/>
        <v>2</v>
      </c>
      <c r="Q20" s="3"/>
      <c r="R20" s="3"/>
      <c r="S20" s="3"/>
      <c r="T20" s="3"/>
      <c r="U20" s="3"/>
      <c r="V20" s="3"/>
      <c r="W20" s="3"/>
      <c r="X20" s="3"/>
      <c r="Y20" s="3"/>
    </row>
    <row r="21" spans="2:25" x14ac:dyDescent="0.4">
      <c r="B21" s="19" t="s">
        <v>672</v>
      </c>
      <c r="C21" s="20" t="s">
        <v>673</v>
      </c>
      <c r="D21" s="19" t="s">
        <v>44</v>
      </c>
      <c r="E21" s="19">
        <v>2</v>
      </c>
      <c r="F21" s="24"/>
      <c r="G21" s="24"/>
      <c r="H21" s="3">
        <v>16</v>
      </c>
      <c r="I21" s="3">
        <v>2</v>
      </c>
      <c r="J21" s="3">
        <v>14</v>
      </c>
      <c r="K21" s="3">
        <v>5</v>
      </c>
      <c r="L21" s="3"/>
      <c r="M21" s="3"/>
      <c r="N21" s="3"/>
      <c r="O21" s="3"/>
      <c r="P21" s="3">
        <f t="shared" si="0"/>
        <v>37</v>
      </c>
      <c r="Q21" s="3"/>
      <c r="R21" s="3"/>
      <c r="S21" s="3"/>
      <c r="T21" s="3"/>
      <c r="U21" s="3"/>
      <c r="V21" s="3"/>
      <c r="W21" s="3"/>
      <c r="X21" s="3"/>
      <c r="Y21" s="3"/>
    </row>
    <row r="22" spans="2:25" x14ac:dyDescent="0.4">
      <c r="B22" s="19" t="s">
        <v>2</v>
      </c>
      <c r="C22" s="20" t="s">
        <v>106</v>
      </c>
      <c r="D22" s="19" t="s">
        <v>57</v>
      </c>
      <c r="E22" s="19">
        <v>3</v>
      </c>
      <c r="F22" s="24"/>
      <c r="G22" s="24"/>
      <c r="H22" s="3">
        <v>6</v>
      </c>
      <c r="I22" s="3"/>
      <c r="J22" s="3"/>
      <c r="K22" s="3"/>
      <c r="L22" s="3"/>
      <c r="M22" s="3"/>
      <c r="N22" s="3"/>
      <c r="O22" s="3"/>
      <c r="P22" s="3">
        <f t="shared" si="0"/>
        <v>6</v>
      </c>
      <c r="Q22" s="3"/>
      <c r="R22" s="3"/>
      <c r="S22" s="3"/>
      <c r="T22" s="3"/>
      <c r="U22" s="3"/>
      <c r="V22" s="3"/>
      <c r="W22" s="3"/>
      <c r="X22" s="3"/>
      <c r="Y22" s="3"/>
    </row>
    <row r="23" spans="2:25" x14ac:dyDescent="0.4">
      <c r="B23" s="19" t="s">
        <v>144</v>
      </c>
      <c r="C23" s="20" t="s">
        <v>25</v>
      </c>
      <c r="D23" s="19" t="s">
        <v>57</v>
      </c>
      <c r="E23" s="19">
        <v>2</v>
      </c>
      <c r="F23" s="24" t="s">
        <v>104</v>
      </c>
      <c r="G23" s="24"/>
      <c r="H23" s="3">
        <v>1</v>
      </c>
      <c r="I23" s="3">
        <v>1</v>
      </c>
      <c r="J23" s="3">
        <v>1</v>
      </c>
      <c r="K23" s="3">
        <v>1</v>
      </c>
      <c r="L23" s="3"/>
      <c r="M23" s="3"/>
      <c r="N23" s="3"/>
      <c r="O23" s="3"/>
      <c r="P23" s="3">
        <f t="shared" si="0"/>
        <v>4</v>
      </c>
      <c r="Q23" s="3"/>
      <c r="R23" s="3"/>
      <c r="S23" s="3"/>
      <c r="T23" s="3"/>
      <c r="U23" s="3"/>
      <c r="V23" s="3"/>
      <c r="W23" s="3"/>
      <c r="X23" s="3"/>
      <c r="Y23" s="3"/>
    </row>
    <row r="24" spans="2:25" x14ac:dyDescent="0.4">
      <c r="B24" s="19" t="s">
        <v>79</v>
      </c>
      <c r="C24" s="20" t="s">
        <v>25</v>
      </c>
      <c r="D24" s="19" t="s">
        <v>279</v>
      </c>
      <c r="E24" s="19">
        <v>1</v>
      </c>
      <c r="F24" s="24" t="s">
        <v>202</v>
      </c>
      <c r="G24" s="24"/>
      <c r="H24" s="3">
        <v>1</v>
      </c>
      <c r="I24" s="3"/>
      <c r="J24" s="3"/>
      <c r="K24" s="3"/>
      <c r="L24" s="3"/>
      <c r="M24" s="3"/>
      <c r="N24" s="3"/>
      <c r="O24" s="3"/>
      <c r="P24" s="3">
        <f t="shared" si="0"/>
        <v>1</v>
      </c>
      <c r="Q24" s="3"/>
      <c r="R24" s="3"/>
      <c r="S24" s="3"/>
      <c r="T24" s="3"/>
      <c r="U24" s="3"/>
      <c r="V24" s="3"/>
      <c r="W24" s="3"/>
      <c r="X24" s="3"/>
      <c r="Y24" s="3"/>
    </row>
    <row r="25" spans="2:25" x14ac:dyDescent="0.4">
      <c r="B25" s="19" t="s">
        <v>150</v>
      </c>
      <c r="C25" s="20" t="s">
        <v>25</v>
      </c>
      <c r="D25" s="19" t="s">
        <v>57</v>
      </c>
      <c r="E25" s="19">
        <v>2</v>
      </c>
      <c r="F25" s="24" t="s">
        <v>760</v>
      </c>
      <c r="G25" s="24"/>
      <c r="H25" s="3"/>
      <c r="I25" s="3"/>
      <c r="J25" s="3"/>
      <c r="K25" s="3">
        <v>1</v>
      </c>
      <c r="L25" s="3"/>
      <c r="M25" s="3"/>
      <c r="N25" s="3"/>
      <c r="O25" s="3"/>
      <c r="P25" s="3">
        <f t="shared" si="0"/>
        <v>1</v>
      </c>
      <c r="Q25" s="3"/>
      <c r="R25" s="3"/>
      <c r="S25" s="3"/>
      <c r="T25" s="3"/>
      <c r="U25" s="3"/>
      <c r="V25" s="3"/>
      <c r="W25" s="3"/>
      <c r="X25" s="3"/>
      <c r="Y25" s="3"/>
    </row>
    <row r="26" spans="2:25" x14ac:dyDescent="0.4">
      <c r="B26" s="19" t="s">
        <v>535</v>
      </c>
      <c r="C26" s="20" t="s">
        <v>395</v>
      </c>
      <c r="D26" s="19" t="s">
        <v>579</v>
      </c>
      <c r="E26" s="19">
        <v>1</v>
      </c>
      <c r="F26" s="24"/>
      <c r="G26" s="24"/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/>
      <c r="N26" s="3"/>
      <c r="O26" s="3"/>
      <c r="P26" s="3">
        <f t="shared" si="0"/>
        <v>5</v>
      </c>
      <c r="Q26" s="3"/>
      <c r="R26" s="3"/>
      <c r="S26" s="3"/>
      <c r="T26" s="3"/>
      <c r="U26" s="3"/>
      <c r="V26" s="3"/>
      <c r="W26" s="3"/>
      <c r="X26" s="3"/>
      <c r="Y26" s="3"/>
    </row>
    <row r="27" spans="2:25" x14ac:dyDescent="0.4">
      <c r="B27" s="19" t="s">
        <v>336</v>
      </c>
      <c r="C27" s="20" t="s">
        <v>0</v>
      </c>
      <c r="D27" s="19" t="s">
        <v>128</v>
      </c>
      <c r="E27" s="19">
        <v>1</v>
      </c>
      <c r="F27" s="24"/>
      <c r="G27" s="24"/>
      <c r="H27" s="3">
        <v>5</v>
      </c>
      <c r="I27" s="3"/>
      <c r="J27" s="3"/>
      <c r="K27" s="3"/>
      <c r="L27" s="3"/>
      <c r="M27" s="3"/>
      <c r="N27" s="3"/>
      <c r="O27" s="3"/>
      <c r="P27" s="3">
        <f t="shared" si="0"/>
        <v>5</v>
      </c>
      <c r="Q27" s="3"/>
      <c r="R27" s="3"/>
      <c r="S27" s="3"/>
      <c r="T27" s="3"/>
      <c r="U27" s="3"/>
      <c r="V27" s="3"/>
      <c r="W27" s="3"/>
      <c r="X27" s="3"/>
      <c r="Y27" s="3"/>
    </row>
    <row r="28" spans="2:25" x14ac:dyDescent="0.4">
      <c r="B28" s="19" t="s">
        <v>420</v>
      </c>
      <c r="C28" s="20" t="s">
        <v>0</v>
      </c>
      <c r="D28" s="19" t="s">
        <v>128</v>
      </c>
      <c r="E28" s="19">
        <v>1</v>
      </c>
      <c r="F28" s="24"/>
      <c r="G28" s="24">
        <v>9</v>
      </c>
      <c r="H28" s="3"/>
      <c r="I28" s="3"/>
      <c r="J28" s="3"/>
      <c r="K28" s="3"/>
      <c r="L28" s="3"/>
      <c r="M28" s="3"/>
      <c r="N28" s="3"/>
      <c r="O28" s="3"/>
      <c r="P28" s="3">
        <f t="shared" si="0"/>
        <v>0</v>
      </c>
      <c r="Q28" s="3"/>
      <c r="R28" s="3"/>
      <c r="S28" s="3"/>
      <c r="T28" s="3"/>
      <c r="U28" s="3"/>
      <c r="V28" s="3"/>
      <c r="W28" s="3"/>
      <c r="X28" s="3"/>
      <c r="Y28" s="3"/>
    </row>
    <row r="29" spans="2:25" x14ac:dyDescent="0.4">
      <c r="B29" s="19" t="s">
        <v>564</v>
      </c>
      <c r="C29" s="20" t="s">
        <v>0</v>
      </c>
      <c r="D29" s="19" t="s">
        <v>86</v>
      </c>
      <c r="E29" s="19">
        <v>1</v>
      </c>
      <c r="F29" s="24"/>
      <c r="G29" s="24"/>
      <c r="H29" s="3">
        <v>6</v>
      </c>
      <c r="I29" s="3">
        <v>1</v>
      </c>
      <c r="J29" s="3"/>
      <c r="K29" s="3"/>
      <c r="L29" s="3"/>
      <c r="M29" s="3"/>
      <c r="N29" s="3"/>
      <c r="O29" s="3"/>
      <c r="P29" s="3">
        <f t="shared" si="0"/>
        <v>7</v>
      </c>
      <c r="Q29" s="3"/>
      <c r="R29" s="3"/>
      <c r="S29" s="3"/>
      <c r="T29" s="3"/>
      <c r="U29" s="3"/>
      <c r="V29" s="3"/>
      <c r="W29" s="3"/>
      <c r="X29" s="3"/>
      <c r="Y29" s="3"/>
    </row>
    <row r="30" spans="2:25" x14ac:dyDescent="0.4">
      <c r="B30" s="19" t="s">
        <v>544</v>
      </c>
      <c r="C30" s="20" t="s">
        <v>0</v>
      </c>
      <c r="D30" s="19" t="s">
        <v>86</v>
      </c>
      <c r="E30" s="19">
        <v>1</v>
      </c>
      <c r="F30" s="24" t="s">
        <v>726</v>
      </c>
      <c r="G30" s="24"/>
      <c r="H30" s="3">
        <v>4</v>
      </c>
      <c r="I30" s="3"/>
      <c r="J30" s="3">
        <v>2</v>
      </c>
      <c r="K30" s="3"/>
      <c r="L30" s="3"/>
      <c r="M30" s="3"/>
      <c r="N30" s="3"/>
      <c r="O30" s="3"/>
      <c r="P30" s="3">
        <f t="shared" si="0"/>
        <v>6</v>
      </c>
      <c r="Q30" s="3"/>
      <c r="R30" s="3"/>
      <c r="S30" s="3"/>
      <c r="T30" s="3"/>
      <c r="U30" s="3"/>
      <c r="V30" s="3"/>
      <c r="W30" s="3"/>
      <c r="X30" s="3"/>
      <c r="Y30" s="3"/>
    </row>
    <row r="31" spans="2:25" x14ac:dyDescent="0.4">
      <c r="B31" s="19" t="s">
        <v>566</v>
      </c>
      <c r="C31" s="20" t="s">
        <v>164</v>
      </c>
      <c r="D31" s="19" t="s">
        <v>135</v>
      </c>
      <c r="E31" s="19">
        <v>1</v>
      </c>
      <c r="F31" s="24"/>
      <c r="G31" s="24"/>
      <c r="H31" s="3">
        <v>4</v>
      </c>
      <c r="I31" s="3">
        <v>3</v>
      </c>
      <c r="J31" s="3">
        <v>4</v>
      </c>
      <c r="K31" s="3">
        <v>3</v>
      </c>
      <c r="L31" s="3"/>
      <c r="M31" s="3"/>
      <c r="N31" s="3"/>
      <c r="O31" s="3"/>
      <c r="P31" s="3">
        <f t="shared" si="0"/>
        <v>14</v>
      </c>
      <c r="Q31" s="3"/>
      <c r="R31" s="3"/>
      <c r="S31" s="3"/>
      <c r="T31" s="3"/>
      <c r="U31" s="3"/>
      <c r="V31" s="3"/>
      <c r="W31" s="3"/>
      <c r="X31" s="3"/>
      <c r="Y31" s="3"/>
    </row>
    <row r="32" spans="2:25" x14ac:dyDescent="0.4">
      <c r="B32" s="19" t="s">
        <v>513</v>
      </c>
      <c r="C32" s="20" t="s">
        <v>310</v>
      </c>
      <c r="D32" s="19" t="s">
        <v>142</v>
      </c>
      <c r="E32" s="19">
        <v>1</v>
      </c>
      <c r="F32" s="24"/>
      <c r="G32" s="24"/>
      <c r="H32" s="3">
        <v>9</v>
      </c>
      <c r="I32" s="3">
        <v>4</v>
      </c>
      <c r="J32" s="3"/>
      <c r="K32" s="3"/>
      <c r="L32" s="3"/>
      <c r="M32" s="3"/>
      <c r="N32" s="3"/>
      <c r="O32" s="3"/>
      <c r="P32" s="3">
        <f t="shared" si="0"/>
        <v>13</v>
      </c>
      <c r="Q32" s="3"/>
      <c r="R32" s="3"/>
      <c r="S32" s="3"/>
      <c r="T32" s="3"/>
      <c r="U32" s="3"/>
      <c r="V32" s="3"/>
      <c r="W32" s="3"/>
      <c r="X32" s="3"/>
      <c r="Y32" s="3"/>
    </row>
    <row r="33" spans="2:25" x14ac:dyDescent="0.4">
      <c r="B33" s="19" t="s">
        <v>510</v>
      </c>
      <c r="C33" s="20" t="s">
        <v>251</v>
      </c>
      <c r="D33" s="19" t="s">
        <v>57</v>
      </c>
      <c r="E33" s="19">
        <v>1</v>
      </c>
      <c r="F33" s="24"/>
      <c r="G33" s="24"/>
      <c r="H33" s="3">
        <v>2</v>
      </c>
      <c r="I33" s="3">
        <v>2</v>
      </c>
      <c r="J33" s="3"/>
      <c r="K33" s="3"/>
      <c r="L33" s="3"/>
      <c r="M33" s="3"/>
      <c r="N33" s="3"/>
      <c r="O33" s="3"/>
      <c r="P33" s="3">
        <f t="shared" si="0"/>
        <v>4</v>
      </c>
      <c r="Q33" s="3"/>
      <c r="R33" s="3"/>
      <c r="S33" s="3"/>
      <c r="T33" s="3"/>
      <c r="U33" s="3"/>
      <c r="V33" s="3"/>
      <c r="W33" s="3"/>
      <c r="X33" s="3"/>
      <c r="Y33" s="3"/>
    </row>
    <row r="34" spans="2:25" x14ac:dyDescent="0.4">
      <c r="B34" s="19" t="s">
        <v>461</v>
      </c>
      <c r="C34" s="20" t="s">
        <v>169</v>
      </c>
      <c r="D34" s="19" t="s">
        <v>135</v>
      </c>
      <c r="E34" s="19">
        <v>1</v>
      </c>
      <c r="F34" s="24" t="s">
        <v>148</v>
      </c>
      <c r="G34" s="24"/>
      <c r="H34" s="3"/>
      <c r="I34" s="3"/>
      <c r="J34" s="3"/>
      <c r="K34" s="3"/>
      <c r="L34" s="3"/>
      <c r="M34" s="3"/>
      <c r="N34" s="3"/>
      <c r="O34" s="3"/>
      <c r="P34" s="3">
        <f t="shared" si="0"/>
        <v>0</v>
      </c>
      <c r="Q34" s="3"/>
      <c r="R34" s="3"/>
      <c r="S34" s="3"/>
      <c r="T34" s="3"/>
      <c r="U34" s="3"/>
      <c r="V34" s="3"/>
      <c r="W34" s="3"/>
      <c r="X34" s="3"/>
      <c r="Y34" s="3"/>
    </row>
    <row r="35" spans="2:25" x14ac:dyDescent="0.4">
      <c r="B35" s="19" t="s">
        <v>565</v>
      </c>
      <c r="C35" s="20" t="s">
        <v>92</v>
      </c>
      <c r="D35" s="19" t="s">
        <v>132</v>
      </c>
      <c r="E35" s="19">
        <v>1</v>
      </c>
      <c r="F35" s="24"/>
      <c r="G35" s="24"/>
      <c r="H35" s="3"/>
      <c r="I35" s="3"/>
      <c r="J35" s="3"/>
      <c r="K35" s="3"/>
      <c r="L35" s="3"/>
      <c r="M35" s="3"/>
      <c r="N35" s="3"/>
      <c r="O35" s="3"/>
      <c r="P35" s="3">
        <f t="shared" si="0"/>
        <v>0</v>
      </c>
      <c r="Q35" s="3"/>
      <c r="R35" s="3"/>
      <c r="S35" s="3"/>
      <c r="T35" s="3"/>
      <c r="U35" s="3"/>
      <c r="V35" s="3"/>
      <c r="W35" s="3"/>
      <c r="X35" s="3"/>
      <c r="Y35" s="3"/>
    </row>
    <row r="36" spans="2:25" x14ac:dyDescent="0.4">
      <c r="B36" s="19" t="s">
        <v>575</v>
      </c>
      <c r="C36" s="20" t="s">
        <v>209</v>
      </c>
      <c r="D36" s="19" t="s">
        <v>135</v>
      </c>
      <c r="E36" s="19">
        <v>4</v>
      </c>
      <c r="F36" s="24"/>
      <c r="G36" s="24"/>
      <c r="H36" s="3">
        <v>1</v>
      </c>
      <c r="I36" s="3"/>
      <c r="J36" s="3"/>
      <c r="K36" s="3"/>
      <c r="L36" s="3"/>
      <c r="M36" s="3"/>
      <c r="N36" s="3"/>
      <c r="O36" s="3"/>
      <c r="P36" s="3">
        <f t="shared" si="0"/>
        <v>1</v>
      </c>
      <c r="Q36" s="3"/>
      <c r="R36" s="3"/>
      <c r="S36" s="3"/>
      <c r="T36" s="3"/>
      <c r="U36" s="3"/>
      <c r="V36" s="3"/>
      <c r="W36" s="3"/>
      <c r="X36" s="3"/>
      <c r="Y36" s="3"/>
    </row>
    <row r="37" spans="2:25" x14ac:dyDescent="0.4">
      <c r="F37" s="24" t="s">
        <v>405</v>
      </c>
      <c r="G37" s="20">
        <f>SUM(G5:G36)</f>
        <v>9</v>
      </c>
    </row>
    <row r="38" spans="2:25" x14ac:dyDescent="0.4">
      <c r="F38" s="24" t="s">
        <v>181</v>
      </c>
      <c r="G38" s="20">
        <v>0</v>
      </c>
    </row>
    <row r="39" spans="2:25" x14ac:dyDescent="0.4">
      <c r="F39" s="24" t="s">
        <v>606</v>
      </c>
      <c r="G39" s="20">
        <f>G37-G38</f>
        <v>9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※dataシート!$I$2:$I$7</xm:f>
          </x14:formula1>
          <xm:sqref>E5:E36</xm:sqref>
        </x14:dataValidation>
        <x14:dataValidation type="list" allowBlank="1" showInputMessage="1" showErrorMessage="1" xr:uid="{00000000-0002-0000-0900-000001000000}">
          <x14:formula1>
            <xm:f>※dataシート!$D$2:$D$87</xm:f>
          </x14:formula1>
          <xm:sqref>D5:D36</xm:sqref>
        </x14:dataValidation>
        <x14:dataValidation type="list" allowBlank="1" showInputMessage="1" showErrorMessage="1" xr:uid="{00000000-0002-0000-0900-000002000000}">
          <x14:formula1>
            <xm:f>※dataシート!$F$2:$F$54</xm:f>
          </x14:formula1>
          <xm:sqref>C5:C36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  <pageSetUpPr fitToPage="1"/>
  </sheetPr>
  <dimension ref="B1:I35"/>
  <sheetViews>
    <sheetView showGridLines="0" zoomScale="70" zoomScaleNormal="70" workbookViewId="0">
      <selection activeCell="B1" sqref="B1:D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807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>
        <v>52</v>
      </c>
      <c r="H5" s="77">
        <v>3000</v>
      </c>
      <c r="I5" s="78"/>
    </row>
    <row r="6" spans="2:9" x14ac:dyDescent="0.4">
      <c r="B6" s="19" t="s">
        <v>671</v>
      </c>
      <c r="C6" s="20" t="s">
        <v>75</v>
      </c>
      <c r="D6" s="19" t="s">
        <v>57</v>
      </c>
      <c r="E6" s="19">
        <v>1</v>
      </c>
      <c r="F6" s="24"/>
      <c r="G6" s="24">
        <v>2</v>
      </c>
      <c r="H6" s="77">
        <v>3000</v>
      </c>
      <c r="I6" s="78"/>
    </row>
    <row r="7" spans="2:9" x14ac:dyDescent="0.4">
      <c r="B7" s="19" t="s">
        <v>485</v>
      </c>
      <c r="C7" s="20" t="s">
        <v>392</v>
      </c>
      <c r="D7" s="19" t="s">
        <v>57</v>
      </c>
      <c r="E7" s="19">
        <v>1</v>
      </c>
      <c r="F7" s="24"/>
      <c r="G7" s="24">
        <v>8</v>
      </c>
      <c r="H7" s="77">
        <v>3000</v>
      </c>
      <c r="I7" s="78"/>
    </row>
    <row r="8" spans="2:9" x14ac:dyDescent="0.4">
      <c r="B8" s="19" t="s">
        <v>158</v>
      </c>
      <c r="C8" s="21" t="s">
        <v>171</v>
      </c>
      <c r="D8" s="19" t="s">
        <v>55</v>
      </c>
      <c r="E8" s="19">
        <v>2</v>
      </c>
      <c r="F8" s="24"/>
      <c r="G8" s="24">
        <v>1</v>
      </c>
      <c r="H8" s="77">
        <v>3000</v>
      </c>
      <c r="I8" s="78"/>
    </row>
    <row r="9" spans="2:9" x14ac:dyDescent="0.4">
      <c r="B9" s="19" t="s">
        <v>503</v>
      </c>
      <c r="C9" s="20" t="s">
        <v>75</v>
      </c>
      <c r="D9" s="19" t="s">
        <v>57</v>
      </c>
      <c r="E9" s="19">
        <v>1</v>
      </c>
      <c r="F9" s="24"/>
      <c r="G9" s="24">
        <v>6</v>
      </c>
      <c r="H9" s="77">
        <v>3000</v>
      </c>
      <c r="I9" s="78"/>
    </row>
    <row r="10" spans="2:9" x14ac:dyDescent="0.4">
      <c r="B10" s="19" t="s">
        <v>672</v>
      </c>
      <c r="C10" s="20" t="s">
        <v>75</v>
      </c>
      <c r="D10" s="19" t="s">
        <v>194</v>
      </c>
      <c r="E10" s="19">
        <v>1</v>
      </c>
      <c r="F10" s="24"/>
      <c r="G10" s="24">
        <v>3</v>
      </c>
      <c r="H10" s="77">
        <v>3000</v>
      </c>
      <c r="I10" s="78"/>
    </row>
    <row r="11" spans="2:9" x14ac:dyDescent="0.4">
      <c r="B11" s="19" t="s">
        <v>2</v>
      </c>
      <c r="C11" s="20" t="s">
        <v>315</v>
      </c>
      <c r="D11" s="19" t="s">
        <v>120</v>
      </c>
      <c r="E11" s="19">
        <v>1</v>
      </c>
      <c r="F11" s="24"/>
      <c r="G11" s="24">
        <v>2</v>
      </c>
      <c r="H11" s="77">
        <v>3000</v>
      </c>
      <c r="I11" s="78"/>
    </row>
    <row r="12" spans="2:9" x14ac:dyDescent="0.4">
      <c r="B12" s="19" t="s">
        <v>144</v>
      </c>
      <c r="C12" s="20" t="s">
        <v>310</v>
      </c>
      <c r="D12" s="19" t="s">
        <v>194</v>
      </c>
      <c r="E12" s="19">
        <v>1</v>
      </c>
      <c r="F12" s="24"/>
      <c r="G12" s="24">
        <v>2</v>
      </c>
      <c r="H12" s="77">
        <v>3000</v>
      </c>
      <c r="I12" s="78"/>
    </row>
    <row r="13" spans="2:9" x14ac:dyDescent="0.4">
      <c r="B13" s="19" t="s">
        <v>150</v>
      </c>
      <c r="C13" s="20" t="s">
        <v>310</v>
      </c>
      <c r="D13" s="19" t="s">
        <v>142</v>
      </c>
      <c r="E13" s="19">
        <v>1</v>
      </c>
      <c r="F13" s="24"/>
      <c r="G13" s="24">
        <v>7</v>
      </c>
      <c r="H13" s="77">
        <v>3000</v>
      </c>
      <c r="I13" s="78"/>
    </row>
    <row r="14" spans="2:9" x14ac:dyDescent="0.4">
      <c r="B14" s="19" t="s">
        <v>535</v>
      </c>
      <c r="C14" s="20" t="s">
        <v>0</v>
      </c>
      <c r="D14" s="19" t="s">
        <v>128</v>
      </c>
      <c r="E14" s="19">
        <v>1</v>
      </c>
      <c r="F14" s="24"/>
      <c r="G14" s="24">
        <v>39</v>
      </c>
      <c r="H14" s="77">
        <v>3000</v>
      </c>
      <c r="I14" s="78"/>
    </row>
    <row r="15" spans="2:9" x14ac:dyDescent="0.4">
      <c r="B15" s="19" t="s">
        <v>336</v>
      </c>
      <c r="C15" s="20" t="s">
        <v>306</v>
      </c>
      <c r="D15" s="19" t="s">
        <v>57</v>
      </c>
      <c r="E15" s="19">
        <v>2</v>
      </c>
      <c r="F15" s="24"/>
      <c r="G15" s="24">
        <v>19</v>
      </c>
      <c r="H15" s="77">
        <v>3000</v>
      </c>
      <c r="I15" s="78"/>
    </row>
    <row r="16" spans="2:9" x14ac:dyDescent="0.4">
      <c r="B16" s="19" t="s">
        <v>420</v>
      </c>
      <c r="C16" s="20" t="s">
        <v>306</v>
      </c>
      <c r="D16" s="19" t="s">
        <v>57</v>
      </c>
      <c r="E16" s="19">
        <v>1</v>
      </c>
      <c r="F16" s="24"/>
      <c r="G16" s="24">
        <v>30</v>
      </c>
      <c r="H16" s="77">
        <v>3000</v>
      </c>
      <c r="I16" s="78"/>
    </row>
    <row r="17" spans="2:9" x14ac:dyDescent="0.4">
      <c r="B17" s="19" t="s">
        <v>564</v>
      </c>
      <c r="C17" s="20" t="s">
        <v>673</v>
      </c>
      <c r="D17" s="19" t="s">
        <v>44</v>
      </c>
      <c r="E17" s="19">
        <v>2</v>
      </c>
      <c r="F17" s="24"/>
      <c r="G17" s="24">
        <v>11</v>
      </c>
      <c r="H17" s="77">
        <v>3000</v>
      </c>
      <c r="I17" s="78"/>
    </row>
    <row r="18" spans="2:9" x14ac:dyDescent="0.4">
      <c r="B18" s="19" t="s">
        <v>544</v>
      </c>
      <c r="C18" s="20" t="s">
        <v>384</v>
      </c>
      <c r="D18" s="19" t="s">
        <v>128</v>
      </c>
      <c r="E18" s="19">
        <v>1</v>
      </c>
      <c r="F18" s="24"/>
      <c r="G18" s="24">
        <v>9</v>
      </c>
      <c r="H18" s="77">
        <v>3000</v>
      </c>
      <c r="I18" s="78"/>
    </row>
    <row r="19" spans="2:9" x14ac:dyDescent="0.4">
      <c r="B19" s="19" t="s">
        <v>565</v>
      </c>
      <c r="C19" s="20" t="s">
        <v>197</v>
      </c>
      <c r="D19" s="19" t="s">
        <v>194</v>
      </c>
      <c r="E19" s="19">
        <v>4</v>
      </c>
      <c r="F19" s="24"/>
      <c r="G19" s="24">
        <v>5</v>
      </c>
      <c r="H19" s="77">
        <v>3000</v>
      </c>
      <c r="I19" s="78"/>
    </row>
    <row r="20" spans="2:9" x14ac:dyDescent="0.4">
      <c r="B20" s="19" t="s">
        <v>566</v>
      </c>
      <c r="C20" s="20" t="s">
        <v>131</v>
      </c>
      <c r="D20" s="19" t="s">
        <v>57</v>
      </c>
      <c r="E20" s="19">
        <v>2</v>
      </c>
      <c r="F20" s="24"/>
      <c r="G20" s="24">
        <v>4</v>
      </c>
      <c r="H20" s="77">
        <v>3000</v>
      </c>
      <c r="I20" s="78"/>
    </row>
    <row r="21" spans="2:9" x14ac:dyDescent="0.4">
      <c r="B21" s="19" t="s">
        <v>513</v>
      </c>
      <c r="C21" s="20" t="s">
        <v>92</v>
      </c>
      <c r="D21" s="19" t="s">
        <v>132</v>
      </c>
      <c r="E21" s="19">
        <v>1</v>
      </c>
      <c r="F21" s="24"/>
      <c r="G21" s="24">
        <v>8</v>
      </c>
      <c r="H21" s="77">
        <v>3000</v>
      </c>
      <c r="I21" s="78"/>
    </row>
    <row r="22" spans="2:9" x14ac:dyDescent="0.4">
      <c r="B22" s="19" t="s">
        <v>510</v>
      </c>
      <c r="C22" s="20" t="s">
        <v>0</v>
      </c>
      <c r="D22" s="19" t="s">
        <v>86</v>
      </c>
      <c r="E22" s="19">
        <v>1</v>
      </c>
      <c r="F22" s="24" t="s">
        <v>468</v>
      </c>
      <c r="G22" s="24">
        <v>3</v>
      </c>
      <c r="H22" s="77">
        <v>3000</v>
      </c>
      <c r="I22" s="78"/>
    </row>
    <row r="23" spans="2:9" x14ac:dyDescent="0.4">
      <c r="B23" s="19" t="s">
        <v>461</v>
      </c>
      <c r="C23" s="20" t="s">
        <v>306</v>
      </c>
      <c r="D23" s="19" t="s">
        <v>57</v>
      </c>
      <c r="E23" s="19">
        <v>2</v>
      </c>
      <c r="F23" s="24" t="s">
        <v>517</v>
      </c>
      <c r="G23" s="24">
        <v>2</v>
      </c>
      <c r="H23" s="77">
        <v>3000</v>
      </c>
      <c r="I23" s="78"/>
    </row>
    <row r="24" spans="2:9" x14ac:dyDescent="0.4">
      <c r="B24" s="19" t="s">
        <v>234</v>
      </c>
      <c r="C24" s="20" t="s">
        <v>75</v>
      </c>
      <c r="D24" s="19" t="s">
        <v>57</v>
      </c>
      <c r="E24" s="19">
        <v>2</v>
      </c>
      <c r="F24" s="24" t="s">
        <v>517</v>
      </c>
      <c r="G24" s="24">
        <v>7</v>
      </c>
      <c r="H24" s="77">
        <v>3000</v>
      </c>
      <c r="I24" s="78"/>
    </row>
    <row r="25" spans="2:9" x14ac:dyDescent="0.4">
      <c r="B25" s="19" t="s">
        <v>575</v>
      </c>
      <c r="C25" s="20" t="s">
        <v>164</v>
      </c>
      <c r="D25" s="19" t="s">
        <v>135</v>
      </c>
      <c r="E25" s="19">
        <v>1</v>
      </c>
      <c r="F25" s="24" t="s">
        <v>753</v>
      </c>
      <c r="G25" s="24">
        <v>5</v>
      </c>
      <c r="H25" s="77">
        <v>0</v>
      </c>
      <c r="I25" s="78"/>
    </row>
    <row r="26" spans="2:9" x14ac:dyDescent="0.4">
      <c r="B26" s="19" t="s">
        <v>18</v>
      </c>
      <c r="C26" s="20" t="s">
        <v>306</v>
      </c>
      <c r="D26" s="19" t="s">
        <v>194</v>
      </c>
      <c r="E26" s="19">
        <v>2</v>
      </c>
      <c r="F26" s="24" t="s">
        <v>517</v>
      </c>
      <c r="G26" s="24">
        <v>8</v>
      </c>
      <c r="H26" s="77">
        <v>3000</v>
      </c>
      <c r="I26" s="78"/>
    </row>
    <row r="27" spans="2:9" x14ac:dyDescent="0.4">
      <c r="B27" s="19" t="s">
        <v>644</v>
      </c>
      <c r="C27" s="20" t="s">
        <v>164</v>
      </c>
      <c r="D27" s="19" t="s">
        <v>159</v>
      </c>
      <c r="E27" s="19">
        <v>1</v>
      </c>
      <c r="F27" s="24" t="s">
        <v>753</v>
      </c>
      <c r="G27" s="24">
        <v>13</v>
      </c>
      <c r="H27" s="77">
        <v>0</v>
      </c>
      <c r="I27" s="78"/>
    </row>
    <row r="28" spans="2:9" x14ac:dyDescent="0.4">
      <c r="B28" s="19" t="s">
        <v>184</v>
      </c>
      <c r="C28" s="20" t="s">
        <v>25</v>
      </c>
      <c r="D28" s="19" t="s">
        <v>57</v>
      </c>
      <c r="E28" s="19">
        <v>2</v>
      </c>
      <c r="F28" s="24" t="s">
        <v>104</v>
      </c>
      <c r="G28" s="24">
        <v>1</v>
      </c>
      <c r="H28" s="77">
        <v>3000</v>
      </c>
      <c r="I28" s="78"/>
    </row>
    <row r="29" spans="2:9" x14ac:dyDescent="0.4">
      <c r="B29" s="19" t="s">
        <v>736</v>
      </c>
      <c r="C29" s="20" t="s">
        <v>25</v>
      </c>
      <c r="D29" s="19" t="s">
        <v>57</v>
      </c>
      <c r="E29" s="19">
        <v>1</v>
      </c>
      <c r="F29" s="24" t="s">
        <v>104</v>
      </c>
      <c r="G29" s="24">
        <v>1</v>
      </c>
      <c r="H29" s="77">
        <v>3000</v>
      </c>
      <c r="I29" s="78"/>
    </row>
    <row r="30" spans="2:9" x14ac:dyDescent="0.4">
      <c r="B30" s="19" t="s">
        <v>229</v>
      </c>
      <c r="C30" s="20" t="s">
        <v>25</v>
      </c>
      <c r="D30" s="19" t="s">
        <v>194</v>
      </c>
      <c r="E30" s="19">
        <v>1</v>
      </c>
      <c r="F30" s="24" t="s">
        <v>202</v>
      </c>
      <c r="G30" s="24">
        <v>3</v>
      </c>
      <c r="H30" s="77">
        <v>3000</v>
      </c>
      <c r="I30" s="78"/>
    </row>
    <row r="31" spans="2:9" x14ac:dyDescent="0.4">
      <c r="B31" s="19" t="s">
        <v>754</v>
      </c>
      <c r="C31" s="20" t="s">
        <v>395</v>
      </c>
      <c r="D31" s="19" t="s">
        <v>194</v>
      </c>
      <c r="E31" s="19">
        <v>1</v>
      </c>
      <c r="F31" s="24" t="s">
        <v>127</v>
      </c>
      <c r="G31" s="24">
        <v>2</v>
      </c>
      <c r="H31" s="77">
        <v>3000</v>
      </c>
      <c r="I31" s="78"/>
    </row>
    <row r="32" spans="2:9" x14ac:dyDescent="0.4">
      <c r="B32" s="19" t="s">
        <v>283</v>
      </c>
      <c r="C32" s="20" t="s">
        <v>25</v>
      </c>
      <c r="D32" s="19" t="s">
        <v>194</v>
      </c>
      <c r="E32" s="19">
        <v>1</v>
      </c>
      <c r="F32" s="24" t="s">
        <v>202</v>
      </c>
      <c r="G32" s="24">
        <v>1</v>
      </c>
      <c r="H32" s="77">
        <v>3000</v>
      </c>
      <c r="I32" s="78"/>
    </row>
    <row r="33" spans="6:7" x14ac:dyDescent="0.4">
      <c r="F33" s="24" t="s">
        <v>405</v>
      </c>
      <c r="G33" s="19">
        <f>SUM(G5:G32)</f>
        <v>254</v>
      </c>
    </row>
    <row r="34" spans="6:7" x14ac:dyDescent="0.4">
      <c r="F34" s="24" t="s">
        <v>181</v>
      </c>
      <c r="G34" s="19">
        <v>0</v>
      </c>
    </row>
    <row r="35" spans="6:7" x14ac:dyDescent="0.4">
      <c r="F35" s="24" t="s">
        <v>606</v>
      </c>
      <c r="G35" s="19">
        <f>G33-G34</f>
        <v>254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※dataシート!$I$2:$I$7</xm:f>
          </x14:formula1>
          <xm:sqref>E5:E32</xm:sqref>
        </x14:dataValidation>
        <x14:dataValidation type="list" allowBlank="1" showInputMessage="1" showErrorMessage="1" xr:uid="{00000000-0002-0000-0A00-000001000000}">
          <x14:formula1>
            <xm:f>※dataシート!$D$2:$D$87</xm:f>
          </x14:formula1>
          <xm:sqref>D5:D32</xm:sqref>
        </x14:dataValidation>
        <x14:dataValidation type="list" allowBlank="1" showInputMessage="1" showErrorMessage="1" xr:uid="{00000000-0002-0000-0A00-000002000000}">
          <x14:formula1>
            <xm:f>※dataシート!$F$2:$F$54</xm:f>
          </x14:formula1>
          <xm:sqref>C5:C32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B1:V35"/>
  <sheetViews>
    <sheetView workbookViewId="0">
      <selection activeCell="P5" sqref="P5:P3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</cols>
  <sheetData>
    <row r="1" spans="2:22" x14ac:dyDescent="0.4">
      <c r="B1" s="191" t="s">
        <v>681</v>
      </c>
      <c r="C1" s="191"/>
      <c r="D1" s="191"/>
    </row>
    <row r="2" spans="2:22" ht="18" customHeight="1" x14ac:dyDescent="0.4">
      <c r="B2" s="191"/>
      <c r="C2" s="191"/>
      <c r="D2" s="191"/>
    </row>
    <row r="3" spans="2:22" ht="18" customHeight="1" x14ac:dyDescent="0.4"/>
    <row r="4" spans="2:22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</row>
    <row r="5" spans="2:22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3">
        <v>13</v>
      </c>
      <c r="H5" s="3">
        <v>6</v>
      </c>
      <c r="I5" s="3">
        <v>4</v>
      </c>
      <c r="J5" s="3">
        <v>4</v>
      </c>
      <c r="K5" s="3">
        <v>19</v>
      </c>
      <c r="L5" s="3">
        <v>1</v>
      </c>
      <c r="M5" s="3">
        <v>3</v>
      </c>
      <c r="N5" s="3">
        <v>2</v>
      </c>
      <c r="O5" s="3"/>
      <c r="P5" s="3">
        <f t="shared" ref="P5:P32" si="0">SUM(G5:O5)</f>
        <v>52</v>
      </c>
      <c r="Q5" s="3"/>
      <c r="R5" s="3"/>
      <c r="S5" s="3"/>
      <c r="T5" s="3"/>
      <c r="U5" s="3"/>
      <c r="V5" s="3"/>
    </row>
    <row r="6" spans="2:22" x14ac:dyDescent="0.4">
      <c r="B6" s="19" t="s">
        <v>671</v>
      </c>
      <c r="C6" s="20" t="s">
        <v>75</v>
      </c>
      <c r="D6" s="19" t="s">
        <v>57</v>
      </c>
      <c r="E6" s="19">
        <v>1</v>
      </c>
      <c r="F6" s="24"/>
      <c r="G6" s="3">
        <v>2</v>
      </c>
      <c r="H6" s="3"/>
      <c r="I6" s="3"/>
      <c r="J6" s="3"/>
      <c r="K6" s="3"/>
      <c r="L6" s="3"/>
      <c r="M6" s="3"/>
      <c r="N6" s="3"/>
      <c r="O6" s="3"/>
      <c r="P6" s="3">
        <f t="shared" si="0"/>
        <v>2</v>
      </c>
      <c r="Q6" s="3"/>
      <c r="R6" s="3"/>
      <c r="S6" s="3"/>
      <c r="T6" s="3"/>
      <c r="U6" s="3"/>
      <c r="V6" s="3"/>
    </row>
    <row r="7" spans="2:22" x14ac:dyDescent="0.4">
      <c r="B7" s="19" t="s">
        <v>485</v>
      </c>
      <c r="C7" s="20" t="s">
        <v>392</v>
      </c>
      <c r="D7" s="19" t="s">
        <v>57</v>
      </c>
      <c r="E7" s="19">
        <v>1</v>
      </c>
      <c r="F7" s="24"/>
      <c r="G7" s="3">
        <v>2</v>
      </c>
      <c r="H7" s="3">
        <v>1</v>
      </c>
      <c r="I7" s="3">
        <v>1</v>
      </c>
      <c r="J7" s="3">
        <v>2</v>
      </c>
      <c r="K7" s="3">
        <v>2</v>
      </c>
      <c r="L7" s="3"/>
      <c r="M7" s="3"/>
      <c r="N7" s="3"/>
      <c r="O7" s="3"/>
      <c r="P7" s="3">
        <f t="shared" si="0"/>
        <v>8</v>
      </c>
      <c r="Q7" s="3"/>
      <c r="R7" s="3"/>
      <c r="S7" s="3"/>
      <c r="T7" s="3"/>
      <c r="U7" s="3"/>
      <c r="V7" s="3"/>
    </row>
    <row r="8" spans="2:22" x14ac:dyDescent="0.4">
      <c r="B8" s="19" t="s">
        <v>158</v>
      </c>
      <c r="C8" s="27" t="s">
        <v>171</v>
      </c>
      <c r="D8" s="19" t="s">
        <v>55</v>
      </c>
      <c r="E8" s="19">
        <v>2</v>
      </c>
      <c r="F8" s="24"/>
      <c r="G8" s="3"/>
      <c r="H8" s="3"/>
      <c r="I8" s="3"/>
      <c r="J8" s="3"/>
      <c r="K8" s="3"/>
      <c r="L8" s="3"/>
      <c r="M8" s="3"/>
      <c r="N8" s="3"/>
      <c r="O8" s="3"/>
      <c r="P8" s="3">
        <f t="shared" si="0"/>
        <v>0</v>
      </c>
      <c r="Q8" s="3"/>
      <c r="R8" s="3"/>
      <c r="S8" s="3"/>
      <c r="T8" s="3"/>
      <c r="U8" s="3"/>
      <c r="V8" s="3"/>
    </row>
    <row r="9" spans="2:22" x14ac:dyDescent="0.4">
      <c r="B9" s="19" t="s">
        <v>503</v>
      </c>
      <c r="C9" s="20" t="s">
        <v>75</v>
      </c>
      <c r="D9" s="19" t="s">
        <v>57</v>
      </c>
      <c r="E9" s="19">
        <v>1</v>
      </c>
      <c r="F9" s="24"/>
      <c r="G9" s="3">
        <v>1</v>
      </c>
      <c r="H9" s="3">
        <v>1</v>
      </c>
      <c r="I9" s="3">
        <v>1</v>
      </c>
      <c r="J9" s="3">
        <v>2</v>
      </c>
      <c r="K9" s="3">
        <v>1</v>
      </c>
      <c r="L9" s="3"/>
      <c r="M9" s="3"/>
      <c r="N9" s="3"/>
      <c r="O9" s="3"/>
      <c r="P9" s="3">
        <f t="shared" si="0"/>
        <v>6</v>
      </c>
      <c r="Q9" s="3"/>
      <c r="R9" s="3"/>
      <c r="S9" s="3"/>
      <c r="T9" s="3"/>
      <c r="U9" s="3"/>
      <c r="V9" s="3"/>
    </row>
    <row r="10" spans="2:22" x14ac:dyDescent="0.4">
      <c r="B10" s="19" t="s">
        <v>672</v>
      </c>
      <c r="C10" s="20" t="s">
        <v>75</v>
      </c>
      <c r="D10" s="19" t="s">
        <v>194</v>
      </c>
      <c r="E10" s="19">
        <v>1</v>
      </c>
      <c r="F10" s="24"/>
      <c r="G10" s="3">
        <v>1</v>
      </c>
      <c r="H10" s="3"/>
      <c r="I10" s="3"/>
      <c r="J10" s="3">
        <v>2</v>
      </c>
      <c r="K10" s="3"/>
      <c r="L10" s="3"/>
      <c r="M10" s="3"/>
      <c r="N10" s="3"/>
      <c r="O10" s="3"/>
      <c r="P10" s="3">
        <f t="shared" si="0"/>
        <v>3</v>
      </c>
      <c r="Q10" s="3"/>
      <c r="R10" s="3"/>
      <c r="S10" s="3"/>
      <c r="T10" s="3"/>
      <c r="U10" s="3"/>
      <c r="V10" s="3"/>
    </row>
    <row r="11" spans="2:22" x14ac:dyDescent="0.4">
      <c r="B11" s="19" t="s">
        <v>2</v>
      </c>
      <c r="C11" s="20" t="s">
        <v>315</v>
      </c>
      <c r="D11" s="19" t="s">
        <v>120</v>
      </c>
      <c r="E11" s="19">
        <v>1</v>
      </c>
      <c r="F11" s="24"/>
      <c r="G11" s="3">
        <v>2</v>
      </c>
      <c r="H11" s="3"/>
      <c r="I11" s="3"/>
      <c r="J11" s="3"/>
      <c r="K11" s="3"/>
      <c r="L11" s="3"/>
      <c r="M11" s="3"/>
      <c r="N11" s="3"/>
      <c r="O11" s="3"/>
      <c r="P11" s="3">
        <f t="shared" si="0"/>
        <v>2</v>
      </c>
      <c r="Q11" s="3"/>
      <c r="R11" s="3"/>
      <c r="S11" s="3"/>
      <c r="T11" s="3"/>
      <c r="U11" s="3"/>
      <c r="V11" s="3"/>
    </row>
    <row r="12" spans="2:22" x14ac:dyDescent="0.4">
      <c r="B12" s="19" t="s">
        <v>144</v>
      </c>
      <c r="C12" s="20" t="s">
        <v>310</v>
      </c>
      <c r="D12" s="19" t="s">
        <v>194</v>
      </c>
      <c r="E12" s="19">
        <v>1</v>
      </c>
      <c r="F12" s="24"/>
      <c r="G12" s="3">
        <v>2</v>
      </c>
      <c r="H12" s="3"/>
      <c r="I12" s="3"/>
      <c r="J12" s="3"/>
      <c r="K12" s="3"/>
      <c r="L12" s="3"/>
      <c r="M12" s="3"/>
      <c r="N12" s="3"/>
      <c r="O12" s="3"/>
      <c r="P12" s="3">
        <f t="shared" si="0"/>
        <v>2</v>
      </c>
      <c r="Q12" s="3"/>
      <c r="R12" s="3"/>
      <c r="S12" s="3"/>
      <c r="T12" s="3"/>
      <c r="U12" s="3"/>
      <c r="V12" s="3"/>
    </row>
    <row r="13" spans="2:22" x14ac:dyDescent="0.4">
      <c r="B13" s="19" t="s">
        <v>150</v>
      </c>
      <c r="C13" s="20" t="s">
        <v>310</v>
      </c>
      <c r="D13" s="19" t="s">
        <v>142</v>
      </c>
      <c r="E13" s="19">
        <v>1</v>
      </c>
      <c r="F13" s="24"/>
      <c r="G13" s="3">
        <v>5</v>
      </c>
      <c r="H13" s="3">
        <v>2</v>
      </c>
      <c r="I13" s="3"/>
      <c r="J13" s="3"/>
      <c r="K13" s="3"/>
      <c r="L13" s="3"/>
      <c r="M13" s="3"/>
      <c r="N13" s="3"/>
      <c r="O13" s="3"/>
      <c r="P13" s="3">
        <f t="shared" si="0"/>
        <v>7</v>
      </c>
      <c r="Q13" s="3"/>
      <c r="R13" s="3"/>
      <c r="S13" s="3"/>
      <c r="T13" s="3"/>
      <c r="U13" s="3"/>
      <c r="V13" s="3"/>
    </row>
    <row r="14" spans="2:22" x14ac:dyDescent="0.4">
      <c r="B14" s="19" t="s">
        <v>535</v>
      </c>
      <c r="C14" s="20" t="s">
        <v>0</v>
      </c>
      <c r="D14" s="19" t="s">
        <v>128</v>
      </c>
      <c r="E14" s="19">
        <v>1</v>
      </c>
      <c r="F14" s="24"/>
      <c r="G14" s="3">
        <v>10</v>
      </c>
      <c r="H14" s="3">
        <v>1</v>
      </c>
      <c r="I14" s="3">
        <v>6</v>
      </c>
      <c r="J14" s="3">
        <v>1</v>
      </c>
      <c r="K14" s="3">
        <v>1</v>
      </c>
      <c r="L14" s="3">
        <v>4</v>
      </c>
      <c r="M14" s="3">
        <v>4</v>
      </c>
      <c r="N14" s="3">
        <v>6</v>
      </c>
      <c r="O14" s="3">
        <v>6</v>
      </c>
      <c r="P14" s="3">
        <f t="shared" si="0"/>
        <v>39</v>
      </c>
      <c r="Q14" s="3"/>
      <c r="R14" s="3"/>
      <c r="S14" s="3"/>
      <c r="T14" s="3"/>
      <c r="U14" s="3"/>
      <c r="V14" s="3"/>
    </row>
    <row r="15" spans="2:22" x14ac:dyDescent="0.4">
      <c r="B15" s="19" t="s">
        <v>336</v>
      </c>
      <c r="C15" s="20" t="s">
        <v>306</v>
      </c>
      <c r="D15" s="19" t="s">
        <v>57</v>
      </c>
      <c r="E15" s="19">
        <v>2</v>
      </c>
      <c r="F15" s="24"/>
      <c r="G15" s="3">
        <v>13</v>
      </c>
      <c r="H15" s="3">
        <v>6</v>
      </c>
      <c r="I15" s="3"/>
      <c r="J15" s="3"/>
      <c r="K15" s="3"/>
      <c r="L15" s="3"/>
      <c r="M15" s="3"/>
      <c r="N15" s="3"/>
      <c r="O15" s="3"/>
      <c r="P15" s="3">
        <f t="shared" si="0"/>
        <v>19</v>
      </c>
      <c r="Q15" s="3"/>
      <c r="R15" s="3"/>
      <c r="S15" s="3"/>
      <c r="T15" s="3"/>
      <c r="U15" s="3"/>
      <c r="V15" s="3"/>
    </row>
    <row r="16" spans="2:22" x14ac:dyDescent="0.4">
      <c r="B16" s="19" t="s">
        <v>420</v>
      </c>
      <c r="C16" s="20" t="s">
        <v>306</v>
      </c>
      <c r="D16" s="19" t="s">
        <v>57</v>
      </c>
      <c r="E16" s="19">
        <v>1</v>
      </c>
      <c r="F16" s="24"/>
      <c r="G16" s="3">
        <v>30</v>
      </c>
      <c r="H16" s="3"/>
      <c r="I16" s="3"/>
      <c r="J16" s="3"/>
      <c r="K16" s="3"/>
      <c r="L16" s="3"/>
      <c r="M16" s="3"/>
      <c r="N16" s="3"/>
      <c r="O16" s="3"/>
      <c r="P16" s="3">
        <f t="shared" si="0"/>
        <v>30</v>
      </c>
      <c r="Q16" s="3"/>
      <c r="R16" s="3"/>
      <c r="S16" s="3"/>
      <c r="T16" s="3"/>
      <c r="U16" s="3"/>
      <c r="V16" s="3"/>
    </row>
    <row r="17" spans="2:22" x14ac:dyDescent="0.4">
      <c r="B17" s="19" t="s">
        <v>564</v>
      </c>
      <c r="C17" s="20" t="s">
        <v>673</v>
      </c>
      <c r="D17" s="19" t="s">
        <v>44</v>
      </c>
      <c r="E17" s="19">
        <v>2</v>
      </c>
      <c r="F17" s="24"/>
      <c r="G17" s="3">
        <v>11</v>
      </c>
      <c r="H17" s="3"/>
      <c r="I17" s="3"/>
      <c r="J17" s="3"/>
      <c r="K17" s="3"/>
      <c r="L17" s="3"/>
      <c r="M17" s="3"/>
      <c r="N17" s="3"/>
      <c r="O17" s="3"/>
      <c r="P17" s="3">
        <f t="shared" si="0"/>
        <v>11</v>
      </c>
      <c r="Q17" s="3"/>
      <c r="R17" s="3"/>
      <c r="S17" s="3"/>
      <c r="T17" s="3"/>
      <c r="U17" s="3"/>
      <c r="V17" s="3"/>
    </row>
    <row r="18" spans="2:22" x14ac:dyDescent="0.4">
      <c r="B18" s="19" t="s">
        <v>544</v>
      </c>
      <c r="C18" s="20" t="s">
        <v>384</v>
      </c>
      <c r="D18" s="19" t="s">
        <v>128</v>
      </c>
      <c r="E18" s="19">
        <v>1</v>
      </c>
      <c r="F18" s="24"/>
      <c r="G18" s="3">
        <v>9</v>
      </c>
      <c r="H18" s="3"/>
      <c r="I18" s="3"/>
      <c r="J18" s="3"/>
      <c r="K18" s="3"/>
      <c r="L18" s="3"/>
      <c r="M18" s="3"/>
      <c r="N18" s="3"/>
      <c r="O18" s="3"/>
      <c r="P18" s="3">
        <f t="shared" si="0"/>
        <v>9</v>
      </c>
      <c r="Q18" s="3"/>
      <c r="R18" s="3"/>
      <c r="S18" s="3"/>
      <c r="T18" s="3"/>
      <c r="U18" s="3"/>
      <c r="V18" s="3"/>
    </row>
    <row r="19" spans="2:22" x14ac:dyDescent="0.4">
      <c r="B19" s="19" t="s">
        <v>565</v>
      </c>
      <c r="C19" s="20" t="s">
        <v>197</v>
      </c>
      <c r="D19" s="19" t="s">
        <v>194</v>
      </c>
      <c r="E19" s="19">
        <v>4</v>
      </c>
      <c r="F19" s="24"/>
      <c r="G19" s="3">
        <v>5</v>
      </c>
      <c r="H19" s="3"/>
      <c r="I19" s="3"/>
      <c r="J19" s="3"/>
      <c r="K19" s="3"/>
      <c r="L19" s="3"/>
      <c r="M19" s="3"/>
      <c r="N19" s="3"/>
      <c r="O19" s="3"/>
      <c r="P19" s="3">
        <f t="shared" si="0"/>
        <v>5</v>
      </c>
      <c r="Q19" s="3"/>
      <c r="R19" s="3"/>
      <c r="S19" s="3"/>
      <c r="T19" s="3"/>
      <c r="U19" s="3"/>
      <c r="V19" s="3"/>
    </row>
    <row r="20" spans="2:22" x14ac:dyDescent="0.4">
      <c r="B20" s="19" t="s">
        <v>566</v>
      </c>
      <c r="C20" s="20" t="s">
        <v>131</v>
      </c>
      <c r="D20" s="19" t="s">
        <v>57</v>
      </c>
      <c r="E20" s="19">
        <v>2</v>
      </c>
      <c r="F20" s="24"/>
      <c r="G20" s="3">
        <v>4</v>
      </c>
      <c r="H20" s="3"/>
      <c r="I20" s="3"/>
      <c r="J20" s="3"/>
      <c r="K20" s="3"/>
      <c r="L20" s="3"/>
      <c r="M20" s="3"/>
      <c r="N20" s="3"/>
      <c r="O20" s="3"/>
      <c r="P20" s="3">
        <f t="shared" si="0"/>
        <v>4</v>
      </c>
      <c r="Q20" s="3"/>
      <c r="R20" s="3"/>
      <c r="S20" s="3"/>
      <c r="T20" s="3"/>
      <c r="U20" s="3"/>
      <c r="V20" s="3"/>
    </row>
    <row r="21" spans="2:22" x14ac:dyDescent="0.4">
      <c r="B21" s="19" t="s">
        <v>513</v>
      </c>
      <c r="C21" s="20" t="s">
        <v>123</v>
      </c>
      <c r="D21" s="19" t="s">
        <v>132</v>
      </c>
      <c r="E21" s="19">
        <v>1</v>
      </c>
      <c r="F21" s="24"/>
      <c r="G21" s="3">
        <v>2</v>
      </c>
      <c r="H21" s="3">
        <v>2</v>
      </c>
      <c r="I21" s="3">
        <v>4</v>
      </c>
      <c r="J21" s="3"/>
      <c r="K21" s="3"/>
      <c r="L21" s="3"/>
      <c r="M21" s="3"/>
      <c r="N21" s="3"/>
      <c r="O21" s="3"/>
      <c r="P21" s="3">
        <f t="shared" si="0"/>
        <v>8</v>
      </c>
      <c r="Q21" s="3"/>
      <c r="R21" s="3"/>
      <c r="S21" s="3"/>
      <c r="T21" s="3"/>
      <c r="U21" s="3"/>
      <c r="V21" s="3"/>
    </row>
    <row r="22" spans="2:22" x14ac:dyDescent="0.4">
      <c r="B22" s="19" t="s">
        <v>510</v>
      </c>
      <c r="C22" s="20" t="s">
        <v>0</v>
      </c>
      <c r="D22" s="19" t="s">
        <v>86</v>
      </c>
      <c r="E22" s="19">
        <v>1</v>
      </c>
      <c r="F22" s="24" t="s">
        <v>468</v>
      </c>
      <c r="G22" s="3">
        <v>3</v>
      </c>
      <c r="H22" s="3"/>
      <c r="I22" s="3"/>
      <c r="J22" s="3"/>
      <c r="K22" s="3"/>
      <c r="L22" s="3"/>
      <c r="M22" s="3"/>
      <c r="N22" s="3"/>
      <c r="O22" s="3"/>
      <c r="P22" s="3">
        <f t="shared" si="0"/>
        <v>3</v>
      </c>
      <c r="Q22" s="3"/>
      <c r="R22" s="3"/>
      <c r="S22" s="3"/>
      <c r="T22" s="3"/>
      <c r="U22" s="3"/>
      <c r="V22" s="3"/>
    </row>
    <row r="23" spans="2:22" x14ac:dyDescent="0.4">
      <c r="B23" s="19" t="s">
        <v>461</v>
      </c>
      <c r="C23" s="20" t="s">
        <v>306</v>
      </c>
      <c r="D23" s="19" t="s">
        <v>57</v>
      </c>
      <c r="E23" s="19">
        <v>2</v>
      </c>
      <c r="F23" s="24" t="s">
        <v>517</v>
      </c>
      <c r="G23" s="3">
        <v>1</v>
      </c>
      <c r="H23" s="3">
        <v>1</v>
      </c>
      <c r="I23" s="3"/>
      <c r="J23" s="3"/>
      <c r="K23" s="3"/>
      <c r="L23" s="3"/>
      <c r="M23" s="3"/>
      <c r="N23" s="3"/>
      <c r="O23" s="3"/>
      <c r="P23" s="3">
        <f t="shared" si="0"/>
        <v>2</v>
      </c>
      <c r="Q23" s="3"/>
      <c r="R23" s="3"/>
      <c r="S23" s="3"/>
      <c r="T23" s="3"/>
      <c r="U23" s="3"/>
      <c r="V23" s="3"/>
    </row>
    <row r="24" spans="2:22" x14ac:dyDescent="0.4">
      <c r="B24" s="19" t="s">
        <v>234</v>
      </c>
      <c r="C24" s="20" t="s">
        <v>75</v>
      </c>
      <c r="D24" s="19" t="s">
        <v>57</v>
      </c>
      <c r="E24" s="19">
        <v>2</v>
      </c>
      <c r="F24" s="24" t="s">
        <v>517</v>
      </c>
      <c r="G24" s="3">
        <v>2</v>
      </c>
      <c r="H24" s="3">
        <v>2</v>
      </c>
      <c r="I24" s="3">
        <v>1</v>
      </c>
      <c r="J24" s="3">
        <v>1</v>
      </c>
      <c r="K24" s="3">
        <v>1</v>
      </c>
      <c r="L24" s="3"/>
      <c r="M24" s="3"/>
      <c r="N24" s="3"/>
      <c r="O24" s="3"/>
      <c r="P24" s="3">
        <f t="shared" si="0"/>
        <v>7</v>
      </c>
      <c r="Q24" s="3"/>
      <c r="R24" s="3"/>
      <c r="S24" s="3"/>
      <c r="T24" s="3"/>
      <c r="U24" s="3"/>
      <c r="V24" s="3"/>
    </row>
    <row r="25" spans="2:22" x14ac:dyDescent="0.4">
      <c r="B25" s="19" t="s">
        <v>575</v>
      </c>
      <c r="C25" s="20" t="s">
        <v>164</v>
      </c>
      <c r="D25" s="19" t="s">
        <v>135</v>
      </c>
      <c r="E25" s="19">
        <v>1</v>
      </c>
      <c r="F25" s="24" t="s">
        <v>753</v>
      </c>
      <c r="G25" s="3">
        <v>5</v>
      </c>
      <c r="H25" s="3"/>
      <c r="I25" s="3"/>
      <c r="J25" s="3"/>
      <c r="K25" s="3"/>
      <c r="L25" s="3"/>
      <c r="M25" s="3"/>
      <c r="N25" s="3"/>
      <c r="O25" s="3"/>
      <c r="P25" s="3">
        <f t="shared" si="0"/>
        <v>5</v>
      </c>
      <c r="Q25" s="3"/>
      <c r="R25" s="3"/>
      <c r="S25" s="3"/>
      <c r="T25" s="3"/>
      <c r="U25" s="3"/>
      <c r="V25" s="3"/>
    </row>
    <row r="26" spans="2:22" x14ac:dyDescent="0.4">
      <c r="B26" s="19" t="s">
        <v>18</v>
      </c>
      <c r="C26" s="20" t="s">
        <v>306</v>
      </c>
      <c r="D26" s="19" t="s">
        <v>194</v>
      </c>
      <c r="E26" s="19">
        <v>2</v>
      </c>
      <c r="F26" s="24" t="s">
        <v>517</v>
      </c>
      <c r="G26" s="3">
        <v>4</v>
      </c>
      <c r="H26" s="3">
        <v>4</v>
      </c>
      <c r="I26" s="3"/>
      <c r="J26" s="3"/>
      <c r="K26" s="3"/>
      <c r="L26" s="3"/>
      <c r="M26" s="3"/>
      <c r="N26" s="3"/>
      <c r="O26" s="3"/>
      <c r="P26" s="3">
        <f t="shared" si="0"/>
        <v>8</v>
      </c>
      <c r="Q26" s="3"/>
      <c r="R26" s="3"/>
      <c r="S26" s="3"/>
      <c r="T26" s="3"/>
      <c r="U26" s="3"/>
      <c r="V26" s="3"/>
    </row>
    <row r="27" spans="2:22" x14ac:dyDescent="0.4">
      <c r="B27" s="19" t="s">
        <v>644</v>
      </c>
      <c r="C27" s="20" t="s">
        <v>164</v>
      </c>
      <c r="D27" s="19" t="s">
        <v>159</v>
      </c>
      <c r="E27" s="19">
        <v>1</v>
      </c>
      <c r="F27" s="24" t="s">
        <v>753</v>
      </c>
      <c r="G27" s="3">
        <v>2</v>
      </c>
      <c r="H27" s="3">
        <v>1</v>
      </c>
      <c r="I27" s="3">
        <v>2</v>
      </c>
      <c r="J27" s="3">
        <v>8</v>
      </c>
      <c r="K27" s="3"/>
      <c r="L27" s="3"/>
      <c r="M27" s="3"/>
      <c r="N27" s="3"/>
      <c r="O27" s="3"/>
      <c r="P27" s="3">
        <f t="shared" si="0"/>
        <v>13</v>
      </c>
      <c r="Q27" s="3"/>
      <c r="R27" s="3"/>
      <c r="S27" s="3"/>
      <c r="T27" s="3"/>
      <c r="U27" s="3"/>
      <c r="V27" s="3"/>
    </row>
    <row r="28" spans="2:22" x14ac:dyDescent="0.4">
      <c r="B28" s="19" t="s">
        <v>184</v>
      </c>
      <c r="C28" s="20" t="s">
        <v>25</v>
      </c>
      <c r="D28" s="19" t="s">
        <v>57</v>
      </c>
      <c r="E28" s="19">
        <v>2</v>
      </c>
      <c r="F28" s="24" t="s">
        <v>104</v>
      </c>
      <c r="G28" s="3">
        <v>1</v>
      </c>
      <c r="H28" s="3"/>
      <c r="I28" s="3"/>
      <c r="J28" s="3"/>
      <c r="K28" s="3"/>
      <c r="L28" s="3"/>
      <c r="M28" s="3"/>
      <c r="N28" s="3"/>
      <c r="O28" s="3"/>
      <c r="P28" s="3">
        <f t="shared" si="0"/>
        <v>1</v>
      </c>
      <c r="Q28" s="3"/>
      <c r="R28" s="3"/>
      <c r="S28" s="3"/>
      <c r="T28" s="3"/>
      <c r="U28" s="3"/>
      <c r="V28" s="3"/>
    </row>
    <row r="29" spans="2:22" x14ac:dyDescent="0.4">
      <c r="B29" s="19" t="s">
        <v>736</v>
      </c>
      <c r="C29" s="20" t="s">
        <v>25</v>
      </c>
      <c r="D29" s="19" t="s">
        <v>57</v>
      </c>
      <c r="E29" s="19">
        <v>1</v>
      </c>
      <c r="F29" s="24" t="s">
        <v>104</v>
      </c>
      <c r="G29" s="3">
        <v>1</v>
      </c>
      <c r="H29" s="3"/>
      <c r="I29" s="3"/>
      <c r="J29" s="3"/>
      <c r="K29" s="3"/>
      <c r="L29" s="3"/>
      <c r="M29" s="3"/>
      <c r="N29" s="3"/>
      <c r="O29" s="3"/>
      <c r="P29" s="3">
        <f t="shared" si="0"/>
        <v>1</v>
      </c>
      <c r="Q29" s="3"/>
      <c r="R29" s="3"/>
      <c r="S29" s="3"/>
      <c r="T29" s="3"/>
      <c r="U29" s="3"/>
      <c r="V29" s="3"/>
    </row>
    <row r="30" spans="2:22" x14ac:dyDescent="0.4">
      <c r="B30" s="19" t="s">
        <v>229</v>
      </c>
      <c r="C30" s="20" t="s">
        <v>25</v>
      </c>
      <c r="D30" s="19" t="s">
        <v>194</v>
      </c>
      <c r="E30" s="19">
        <v>1</v>
      </c>
      <c r="F30" s="24" t="s">
        <v>755</v>
      </c>
      <c r="G30" s="3">
        <v>1</v>
      </c>
      <c r="H30" s="3">
        <v>1</v>
      </c>
      <c r="I30" s="3">
        <v>1</v>
      </c>
      <c r="J30" s="3"/>
      <c r="K30" s="3"/>
      <c r="L30" s="3"/>
      <c r="M30" s="3"/>
      <c r="N30" s="3"/>
      <c r="O30" s="3"/>
      <c r="P30" s="3">
        <f t="shared" si="0"/>
        <v>3</v>
      </c>
      <c r="Q30" s="3"/>
      <c r="R30" s="3"/>
      <c r="S30" s="3"/>
      <c r="T30" s="3"/>
      <c r="U30" s="3"/>
      <c r="V30" s="3"/>
    </row>
    <row r="31" spans="2:22" x14ac:dyDescent="0.4">
      <c r="B31" s="19" t="s">
        <v>754</v>
      </c>
      <c r="C31" s="20" t="s">
        <v>395</v>
      </c>
      <c r="D31" s="19" t="s">
        <v>194</v>
      </c>
      <c r="E31" s="19">
        <v>1</v>
      </c>
      <c r="F31" s="24" t="s">
        <v>202</v>
      </c>
      <c r="G31" s="3">
        <v>1</v>
      </c>
      <c r="H31" s="3">
        <v>1</v>
      </c>
      <c r="I31" s="3"/>
      <c r="J31" s="3"/>
      <c r="K31" s="3"/>
      <c r="L31" s="3"/>
      <c r="M31" s="3"/>
      <c r="N31" s="3"/>
      <c r="O31" s="3"/>
      <c r="P31" s="3">
        <f t="shared" si="0"/>
        <v>2</v>
      </c>
      <c r="Q31" s="3"/>
      <c r="R31" s="3"/>
      <c r="S31" s="3"/>
      <c r="T31" s="3"/>
      <c r="U31" s="3"/>
      <c r="V31" s="3"/>
    </row>
    <row r="32" spans="2:22" x14ac:dyDescent="0.4">
      <c r="B32" s="19" t="s">
        <v>283</v>
      </c>
      <c r="C32" s="20" t="s">
        <v>25</v>
      </c>
      <c r="D32" s="19" t="s">
        <v>194</v>
      </c>
      <c r="E32" s="19">
        <v>1</v>
      </c>
      <c r="F32" s="24" t="s">
        <v>202</v>
      </c>
      <c r="G32" s="3">
        <v>1</v>
      </c>
      <c r="H32" s="3"/>
      <c r="I32" s="3"/>
      <c r="J32" s="3"/>
      <c r="K32" s="3"/>
      <c r="L32" s="3"/>
      <c r="M32" s="3"/>
      <c r="N32" s="3"/>
      <c r="O32" s="3"/>
      <c r="P32" s="3">
        <f t="shared" si="0"/>
        <v>1</v>
      </c>
      <c r="Q32" s="3"/>
      <c r="R32" s="3"/>
      <c r="S32" s="3"/>
      <c r="T32" s="3"/>
      <c r="U32" s="3"/>
      <c r="V32" s="3"/>
    </row>
    <row r="33" spans="6:6" x14ac:dyDescent="0.4">
      <c r="F33" s="24" t="s">
        <v>405</v>
      </c>
    </row>
    <row r="34" spans="6:6" x14ac:dyDescent="0.4">
      <c r="F34" s="24" t="s">
        <v>181</v>
      </c>
    </row>
    <row r="35" spans="6:6" x14ac:dyDescent="0.4">
      <c r="F35" s="24" t="s">
        <v>606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※dataシート!$I$2:$I$7</xm:f>
          </x14:formula1>
          <xm:sqref>E5:E32</xm:sqref>
        </x14:dataValidation>
        <x14:dataValidation type="list" allowBlank="1" showInputMessage="1" showErrorMessage="1" xr:uid="{00000000-0002-0000-0B00-000001000000}">
          <x14:formula1>
            <xm:f>※dataシート!$D$2:$D$87</xm:f>
          </x14:formula1>
          <xm:sqref>D5:D32</xm:sqref>
        </x14:dataValidation>
        <x14:dataValidation type="list" allowBlank="1" showInputMessage="1" showErrorMessage="1" xr:uid="{00000000-0002-0000-0B00-000002000000}">
          <x14:formula1>
            <xm:f>※dataシート!$F$2:$F$54</xm:f>
          </x14:formula1>
          <xm:sqref>C5:C32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B1:S39"/>
  <sheetViews>
    <sheetView topLeftCell="H1" workbookViewId="0">
      <selection activeCell="S5" sqref="S5:S36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</cols>
  <sheetData>
    <row r="1" spans="2:19" x14ac:dyDescent="0.4">
      <c r="B1" s="191" t="s">
        <v>275</v>
      </c>
      <c r="C1" s="191"/>
      <c r="D1" s="191"/>
    </row>
    <row r="2" spans="2:19" ht="18" customHeight="1" x14ac:dyDescent="0.4">
      <c r="B2" s="191"/>
      <c r="C2" s="191"/>
      <c r="D2" s="191"/>
    </row>
    <row r="3" spans="2:19" ht="18" customHeight="1" x14ac:dyDescent="0.4"/>
    <row r="4" spans="2:1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</row>
    <row r="5" spans="2:19" x14ac:dyDescent="0.4">
      <c r="B5" s="19" t="s">
        <v>595</v>
      </c>
      <c r="C5" s="20" t="s">
        <v>310</v>
      </c>
      <c r="D5" s="19" t="s">
        <v>86</v>
      </c>
      <c r="E5" s="19">
        <v>1</v>
      </c>
      <c r="F5" s="24"/>
      <c r="G5" s="3">
        <v>6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>
        <f t="shared" ref="S5:S36" si="0">SUM(G5:R5)</f>
        <v>6</v>
      </c>
    </row>
    <row r="6" spans="2:19" x14ac:dyDescent="0.4">
      <c r="B6" s="19" t="s">
        <v>671</v>
      </c>
      <c r="C6" s="20" t="s">
        <v>0</v>
      </c>
      <c r="D6" s="19" t="s">
        <v>126</v>
      </c>
      <c r="E6" s="19">
        <v>1</v>
      </c>
      <c r="F6" s="24"/>
      <c r="G6" s="3">
        <v>11</v>
      </c>
      <c r="H6" s="3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>
        <f t="shared" si="0"/>
        <v>12</v>
      </c>
    </row>
    <row r="7" spans="2:19" x14ac:dyDescent="0.4">
      <c r="B7" s="19" t="s">
        <v>485</v>
      </c>
      <c r="C7" s="20" t="s">
        <v>112</v>
      </c>
      <c r="D7" s="19" t="s">
        <v>374</v>
      </c>
      <c r="E7" s="19">
        <v>2</v>
      </c>
      <c r="F7" s="24" t="s">
        <v>182</v>
      </c>
      <c r="G7" s="3">
        <v>1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>
        <f t="shared" si="0"/>
        <v>1</v>
      </c>
    </row>
    <row r="8" spans="2:19" x14ac:dyDescent="0.4">
      <c r="B8" s="19" t="s">
        <v>158</v>
      </c>
      <c r="C8" s="20" t="s">
        <v>112</v>
      </c>
      <c r="D8" s="19" t="s">
        <v>223</v>
      </c>
      <c r="E8" s="19">
        <v>2</v>
      </c>
      <c r="F8" s="24" t="s">
        <v>182</v>
      </c>
      <c r="G8" s="3">
        <v>4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>
        <f t="shared" si="0"/>
        <v>4</v>
      </c>
    </row>
    <row r="9" spans="2:19" x14ac:dyDescent="0.4">
      <c r="B9" s="19" t="s">
        <v>503</v>
      </c>
      <c r="C9" s="20" t="s">
        <v>0</v>
      </c>
      <c r="D9" s="19" t="s">
        <v>26</v>
      </c>
      <c r="E9" s="19">
        <v>1</v>
      </c>
      <c r="F9" s="24"/>
      <c r="G9" s="3">
        <v>3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>
        <f t="shared" si="0"/>
        <v>3</v>
      </c>
    </row>
    <row r="10" spans="2:19" x14ac:dyDescent="0.4">
      <c r="B10" s="19" t="s">
        <v>672</v>
      </c>
      <c r="C10" s="20" t="s">
        <v>0</v>
      </c>
      <c r="D10" s="19" t="s">
        <v>26</v>
      </c>
      <c r="E10" s="19">
        <v>1</v>
      </c>
      <c r="F10" s="24"/>
      <c r="G10" s="3">
        <v>1</v>
      </c>
      <c r="H10" s="3">
        <v>1</v>
      </c>
      <c r="I10" s="3">
        <v>1</v>
      </c>
      <c r="J10" s="3"/>
      <c r="K10" s="3"/>
      <c r="L10" s="3"/>
      <c r="M10" s="3"/>
      <c r="N10" s="3"/>
      <c r="O10" s="3"/>
      <c r="P10" s="3"/>
      <c r="Q10" s="3"/>
      <c r="R10" s="3"/>
      <c r="S10" s="3">
        <f t="shared" si="0"/>
        <v>3</v>
      </c>
    </row>
    <row r="11" spans="2:19" x14ac:dyDescent="0.4">
      <c r="B11" s="19" t="s">
        <v>2</v>
      </c>
      <c r="C11" s="20" t="s">
        <v>105</v>
      </c>
      <c r="D11" s="19" t="s">
        <v>194</v>
      </c>
      <c r="E11" s="19">
        <v>1</v>
      </c>
      <c r="F11" s="24"/>
      <c r="G11" s="3">
        <v>1</v>
      </c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/>
      <c r="R11" s="3"/>
      <c r="S11" s="3">
        <f t="shared" si="0"/>
        <v>3</v>
      </c>
    </row>
    <row r="12" spans="2:19" x14ac:dyDescent="0.4">
      <c r="B12" s="19" t="s">
        <v>144</v>
      </c>
      <c r="C12" s="20" t="s">
        <v>105</v>
      </c>
      <c r="D12" s="19" t="s">
        <v>57</v>
      </c>
      <c r="E12" s="19">
        <v>1</v>
      </c>
      <c r="F12" s="24"/>
      <c r="G12" s="3">
        <v>1</v>
      </c>
      <c r="H12" s="3">
        <v>1</v>
      </c>
      <c r="I12" s="3">
        <v>1</v>
      </c>
      <c r="J12" s="3">
        <v>1</v>
      </c>
      <c r="K12" s="3"/>
      <c r="L12" s="3"/>
      <c r="M12" s="3"/>
      <c r="N12" s="3"/>
      <c r="O12" s="3"/>
      <c r="P12" s="3"/>
      <c r="Q12" s="3"/>
      <c r="R12" s="3"/>
      <c r="S12" s="3">
        <f t="shared" si="0"/>
        <v>4</v>
      </c>
    </row>
    <row r="13" spans="2:19" x14ac:dyDescent="0.4">
      <c r="B13" s="19" t="s">
        <v>150</v>
      </c>
      <c r="C13" s="20" t="s">
        <v>306</v>
      </c>
      <c r="D13" s="19" t="s">
        <v>57</v>
      </c>
      <c r="E13" s="19">
        <v>2</v>
      </c>
      <c r="F13" s="24"/>
      <c r="G13" s="3">
        <v>12</v>
      </c>
      <c r="H13" s="3">
        <v>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>
        <f t="shared" si="0"/>
        <v>14</v>
      </c>
    </row>
    <row r="14" spans="2:19" x14ac:dyDescent="0.4">
      <c r="B14" s="19" t="s">
        <v>535</v>
      </c>
      <c r="C14" s="20" t="s">
        <v>197</v>
      </c>
      <c r="D14" s="19" t="s">
        <v>194</v>
      </c>
      <c r="E14" s="19">
        <v>4</v>
      </c>
      <c r="F14" s="24"/>
      <c r="G14" s="3">
        <v>12</v>
      </c>
      <c r="H14" s="3">
        <v>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>
        <f t="shared" si="0"/>
        <v>18</v>
      </c>
    </row>
    <row r="15" spans="2:19" x14ac:dyDescent="0.4">
      <c r="B15" s="19" t="s">
        <v>336</v>
      </c>
      <c r="C15" s="20" t="s">
        <v>0</v>
      </c>
      <c r="D15" s="19" t="s">
        <v>305</v>
      </c>
      <c r="E15" s="19">
        <v>1</v>
      </c>
      <c r="F15" s="24"/>
      <c r="G15" s="3">
        <v>2</v>
      </c>
      <c r="H15" s="3">
        <v>9</v>
      </c>
      <c r="I15" s="3">
        <v>9</v>
      </c>
      <c r="J15" s="3">
        <v>4</v>
      </c>
      <c r="K15" s="3">
        <v>4</v>
      </c>
      <c r="L15" s="3">
        <v>3</v>
      </c>
      <c r="M15" s="3">
        <v>21</v>
      </c>
      <c r="N15" s="3">
        <v>2</v>
      </c>
      <c r="O15" s="3">
        <v>8</v>
      </c>
      <c r="P15" s="3">
        <v>1</v>
      </c>
      <c r="Q15" s="3">
        <v>5</v>
      </c>
      <c r="R15" s="3"/>
      <c r="S15" s="3">
        <f t="shared" si="0"/>
        <v>68</v>
      </c>
    </row>
    <row r="16" spans="2:19" x14ac:dyDescent="0.4">
      <c r="B16" s="19" t="s">
        <v>420</v>
      </c>
      <c r="C16" s="20" t="s">
        <v>92</v>
      </c>
      <c r="D16" s="19" t="s">
        <v>132</v>
      </c>
      <c r="E16" s="19">
        <v>1</v>
      </c>
      <c r="F16" s="24"/>
      <c r="G16" s="3">
        <v>2</v>
      </c>
      <c r="H16" s="3">
        <v>6</v>
      </c>
      <c r="I16" s="3">
        <v>2</v>
      </c>
      <c r="J16" s="3">
        <v>2</v>
      </c>
      <c r="K16" s="3">
        <v>6</v>
      </c>
      <c r="L16" s="3"/>
      <c r="M16" s="3"/>
      <c r="N16" s="3"/>
      <c r="O16" s="3"/>
      <c r="P16" s="3"/>
      <c r="Q16" s="3"/>
      <c r="R16" s="3"/>
      <c r="S16" s="3">
        <f t="shared" si="0"/>
        <v>18</v>
      </c>
    </row>
    <row r="17" spans="2:19" x14ac:dyDescent="0.4">
      <c r="B17" s="19" t="s">
        <v>564</v>
      </c>
      <c r="C17" s="20" t="s">
        <v>70</v>
      </c>
      <c r="D17" s="19" t="s">
        <v>159</v>
      </c>
      <c r="E17" s="19">
        <v>1</v>
      </c>
      <c r="F17" s="24" t="s">
        <v>574</v>
      </c>
      <c r="G17" s="3">
        <v>1</v>
      </c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f t="shared" si="0"/>
        <v>2</v>
      </c>
    </row>
    <row r="18" spans="2:19" x14ac:dyDescent="0.4">
      <c r="B18" s="19" t="s">
        <v>544</v>
      </c>
      <c r="C18" s="20" t="s">
        <v>169</v>
      </c>
      <c r="D18" s="19" t="s">
        <v>86</v>
      </c>
      <c r="E18" s="19">
        <v>1</v>
      </c>
      <c r="F18" s="24"/>
      <c r="G18" s="3">
        <v>4</v>
      </c>
      <c r="H18" s="3">
        <v>2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3"/>
      <c r="S18" s="3">
        <f t="shared" si="0"/>
        <v>8</v>
      </c>
    </row>
    <row r="19" spans="2:19" x14ac:dyDescent="0.4">
      <c r="B19" s="19" t="s">
        <v>565</v>
      </c>
      <c r="C19" s="20" t="s">
        <v>306</v>
      </c>
      <c r="D19" s="19" t="s">
        <v>57</v>
      </c>
      <c r="E19" s="19">
        <v>1</v>
      </c>
      <c r="F19" s="24" t="s">
        <v>749</v>
      </c>
      <c r="G19" s="3">
        <v>1</v>
      </c>
      <c r="H19" s="3">
        <v>1</v>
      </c>
      <c r="I19" s="3">
        <v>1</v>
      </c>
      <c r="J19" s="3">
        <v>1</v>
      </c>
      <c r="K19" s="3"/>
      <c r="L19" s="3"/>
      <c r="M19" s="3"/>
      <c r="N19" s="3"/>
      <c r="O19" s="3"/>
      <c r="P19" s="3"/>
      <c r="Q19" s="3"/>
      <c r="R19" s="3"/>
      <c r="S19" s="3">
        <f t="shared" si="0"/>
        <v>4</v>
      </c>
    </row>
    <row r="20" spans="2:19" x14ac:dyDescent="0.4">
      <c r="B20" s="19" t="s">
        <v>566</v>
      </c>
      <c r="C20" s="20" t="s">
        <v>306</v>
      </c>
      <c r="D20" s="19" t="s">
        <v>57</v>
      </c>
      <c r="E20" s="19">
        <v>2</v>
      </c>
      <c r="F20" s="24" t="s">
        <v>749</v>
      </c>
      <c r="G20" s="3">
        <v>3</v>
      </c>
      <c r="H20" s="3">
        <v>6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>
        <f t="shared" si="0"/>
        <v>9</v>
      </c>
    </row>
    <row r="21" spans="2:19" x14ac:dyDescent="0.4">
      <c r="B21" s="19" t="s">
        <v>513</v>
      </c>
      <c r="C21" s="20" t="s">
        <v>315</v>
      </c>
      <c r="D21" s="19" t="s">
        <v>57</v>
      </c>
      <c r="E21" s="19">
        <v>4</v>
      </c>
      <c r="F21" s="24"/>
      <c r="G21" s="3">
        <v>2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2</v>
      </c>
    </row>
    <row r="22" spans="2:19" x14ac:dyDescent="0.4">
      <c r="B22" s="19" t="s">
        <v>510</v>
      </c>
      <c r="C22" s="20" t="s">
        <v>306</v>
      </c>
      <c r="D22" s="19" t="s">
        <v>57</v>
      </c>
      <c r="E22" s="19">
        <v>1</v>
      </c>
      <c r="F22" s="24" t="s">
        <v>151</v>
      </c>
      <c r="G22" s="3">
        <v>2</v>
      </c>
      <c r="H22" s="3">
        <v>2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>
        <f t="shared" si="0"/>
        <v>4</v>
      </c>
    </row>
    <row r="23" spans="2:19" x14ac:dyDescent="0.4">
      <c r="B23" s="19" t="s">
        <v>461</v>
      </c>
      <c r="C23" s="20" t="s">
        <v>306</v>
      </c>
      <c r="D23" s="19" t="s">
        <v>57</v>
      </c>
      <c r="E23" s="19">
        <v>2</v>
      </c>
      <c r="F23" s="24" t="s">
        <v>151</v>
      </c>
      <c r="G23" s="3">
        <v>15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>
        <f t="shared" si="0"/>
        <v>15</v>
      </c>
    </row>
    <row r="24" spans="2:19" x14ac:dyDescent="0.4">
      <c r="B24" s="19" t="s">
        <v>234</v>
      </c>
      <c r="C24" s="20" t="s">
        <v>75</v>
      </c>
      <c r="D24" s="19" t="s">
        <v>57</v>
      </c>
      <c r="E24" s="19">
        <v>2</v>
      </c>
      <c r="F24" s="24"/>
      <c r="G24" s="3">
        <v>1</v>
      </c>
      <c r="H24" s="3">
        <v>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>
        <f t="shared" si="0"/>
        <v>2</v>
      </c>
    </row>
    <row r="25" spans="2:19" x14ac:dyDescent="0.4">
      <c r="B25" s="19" t="s">
        <v>575</v>
      </c>
      <c r="C25" s="20" t="s">
        <v>315</v>
      </c>
      <c r="D25" s="19" t="s">
        <v>451</v>
      </c>
      <c r="E25" s="19">
        <v>4</v>
      </c>
      <c r="F25" s="24"/>
      <c r="G25" s="3">
        <v>12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>
        <f t="shared" si="0"/>
        <v>12</v>
      </c>
    </row>
    <row r="26" spans="2:19" x14ac:dyDescent="0.4">
      <c r="B26" s="19" t="s">
        <v>18</v>
      </c>
      <c r="C26" s="20" t="s">
        <v>315</v>
      </c>
      <c r="D26" s="19" t="s">
        <v>249</v>
      </c>
      <c r="E26" s="19">
        <v>4</v>
      </c>
      <c r="F26" s="81" t="s">
        <v>633</v>
      </c>
      <c r="G26" s="3">
        <v>6</v>
      </c>
      <c r="H26" s="3">
        <v>6</v>
      </c>
      <c r="I26" s="3">
        <v>6</v>
      </c>
      <c r="J26" s="3">
        <v>2</v>
      </c>
      <c r="K26" s="3"/>
      <c r="L26" s="3"/>
      <c r="M26" s="3"/>
      <c r="N26" s="3"/>
      <c r="O26" s="3"/>
      <c r="P26" s="3"/>
      <c r="Q26" s="3"/>
      <c r="R26" s="3"/>
      <c r="S26" s="3">
        <f t="shared" si="0"/>
        <v>20</v>
      </c>
    </row>
    <row r="27" spans="2:19" x14ac:dyDescent="0.4">
      <c r="B27" s="19" t="s">
        <v>644</v>
      </c>
      <c r="C27" s="20" t="s">
        <v>310</v>
      </c>
      <c r="D27" s="19" t="s">
        <v>86</v>
      </c>
      <c r="E27" s="19">
        <v>1</v>
      </c>
      <c r="F27" s="24"/>
      <c r="G27" s="3">
        <v>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>
        <f t="shared" si="0"/>
        <v>1</v>
      </c>
    </row>
    <row r="28" spans="2:19" x14ac:dyDescent="0.4">
      <c r="B28" s="19" t="s">
        <v>709</v>
      </c>
      <c r="C28" s="20" t="s">
        <v>0</v>
      </c>
      <c r="D28" s="19" t="s">
        <v>128</v>
      </c>
      <c r="E28" s="19">
        <v>1</v>
      </c>
      <c r="F28" s="24" t="s">
        <v>138</v>
      </c>
      <c r="G28" s="3">
        <v>3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>
        <f t="shared" si="0"/>
        <v>3</v>
      </c>
    </row>
    <row r="29" spans="2:19" x14ac:dyDescent="0.4">
      <c r="B29" s="19" t="s">
        <v>615</v>
      </c>
      <c r="C29" s="20" t="s">
        <v>92</v>
      </c>
      <c r="D29" s="19" t="s">
        <v>135</v>
      </c>
      <c r="E29" s="19">
        <v>1</v>
      </c>
      <c r="F29" s="24" t="s">
        <v>147</v>
      </c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>
        <f t="shared" si="0"/>
        <v>1</v>
      </c>
    </row>
    <row r="30" spans="2:19" x14ac:dyDescent="0.4">
      <c r="B30" s="19" t="s">
        <v>184</v>
      </c>
      <c r="C30" s="20" t="s">
        <v>92</v>
      </c>
      <c r="D30" s="19" t="s">
        <v>86</v>
      </c>
      <c r="E30" s="19">
        <v>1</v>
      </c>
      <c r="F30" s="24" t="s">
        <v>147</v>
      </c>
      <c r="G30" s="3">
        <v>1</v>
      </c>
      <c r="H30" s="3">
        <v>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>
        <f t="shared" si="0"/>
        <v>2</v>
      </c>
    </row>
    <row r="31" spans="2:19" x14ac:dyDescent="0.4">
      <c r="B31" s="19" t="s">
        <v>216</v>
      </c>
      <c r="C31" s="20" t="s">
        <v>163</v>
      </c>
      <c r="D31" s="19" t="s">
        <v>194</v>
      </c>
      <c r="E31" s="19">
        <v>2</v>
      </c>
      <c r="F31" s="24"/>
      <c r="G31" s="3">
        <v>1</v>
      </c>
      <c r="H31" s="3">
        <v>1</v>
      </c>
      <c r="I31" s="3">
        <v>3</v>
      </c>
      <c r="J31" s="3">
        <v>2</v>
      </c>
      <c r="K31" s="3">
        <v>5</v>
      </c>
      <c r="L31" s="3"/>
      <c r="M31" s="3"/>
      <c r="N31" s="3"/>
      <c r="O31" s="3"/>
      <c r="P31" s="3"/>
      <c r="Q31" s="3"/>
      <c r="R31" s="3"/>
      <c r="S31" s="3">
        <f t="shared" si="0"/>
        <v>12</v>
      </c>
    </row>
    <row r="32" spans="2:19" x14ac:dyDescent="0.4">
      <c r="B32" s="19" t="s">
        <v>724</v>
      </c>
      <c r="C32" s="20" t="s">
        <v>164</v>
      </c>
      <c r="D32" s="19" t="s">
        <v>159</v>
      </c>
      <c r="E32" s="19">
        <v>1</v>
      </c>
      <c r="F32" s="24" t="s">
        <v>753</v>
      </c>
      <c r="G32" s="3">
        <v>2</v>
      </c>
      <c r="H32" s="3">
        <v>1</v>
      </c>
      <c r="I32" s="3">
        <v>3</v>
      </c>
      <c r="J32" s="3">
        <v>14</v>
      </c>
      <c r="K32" s="3">
        <v>5</v>
      </c>
      <c r="L32" s="3">
        <v>4</v>
      </c>
      <c r="M32" s="3">
        <v>1</v>
      </c>
      <c r="N32" s="3">
        <v>13</v>
      </c>
      <c r="O32" s="3">
        <v>1</v>
      </c>
      <c r="P32" s="3"/>
      <c r="Q32" s="3"/>
      <c r="R32" s="3"/>
      <c r="S32" s="3">
        <f t="shared" si="0"/>
        <v>44</v>
      </c>
    </row>
    <row r="33" spans="2:19" x14ac:dyDescent="0.4">
      <c r="B33" s="19" t="s">
        <v>750</v>
      </c>
      <c r="C33" s="20" t="s">
        <v>25</v>
      </c>
      <c r="D33" s="19" t="s">
        <v>57</v>
      </c>
      <c r="E33" s="19">
        <v>1</v>
      </c>
      <c r="F33" s="24" t="s">
        <v>745</v>
      </c>
      <c r="G33" s="3">
        <v>1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/>
      <c r="N33" s="3"/>
      <c r="O33" s="3"/>
      <c r="P33" s="3"/>
      <c r="Q33" s="3"/>
      <c r="R33" s="3"/>
      <c r="S33" s="3">
        <f t="shared" si="0"/>
        <v>6</v>
      </c>
    </row>
    <row r="34" spans="2:19" x14ac:dyDescent="0.4">
      <c r="B34" s="19" t="s">
        <v>337</v>
      </c>
      <c r="C34" s="20" t="s">
        <v>25</v>
      </c>
      <c r="D34" s="19" t="s">
        <v>279</v>
      </c>
      <c r="E34" s="19">
        <v>1</v>
      </c>
      <c r="F34" s="24"/>
      <c r="G34" s="3">
        <v>1</v>
      </c>
      <c r="H34" s="3">
        <v>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f t="shared" si="0"/>
        <v>4</v>
      </c>
    </row>
    <row r="35" spans="2:19" x14ac:dyDescent="0.4">
      <c r="B35" s="19" t="s">
        <v>751</v>
      </c>
      <c r="C35" s="20" t="s">
        <v>25</v>
      </c>
      <c r="D35" s="19" t="s">
        <v>279</v>
      </c>
      <c r="E35" s="19">
        <v>1</v>
      </c>
      <c r="F35" s="24"/>
      <c r="G35" s="3">
        <v>1</v>
      </c>
      <c r="H35" s="3">
        <v>1</v>
      </c>
      <c r="I35" s="3">
        <v>1</v>
      </c>
      <c r="J35" s="3"/>
      <c r="K35" s="3"/>
      <c r="L35" s="3"/>
      <c r="M35" s="3"/>
      <c r="N35" s="3"/>
      <c r="O35" s="3"/>
      <c r="P35" s="3"/>
      <c r="Q35" s="3"/>
      <c r="R35" s="3"/>
      <c r="S35" s="3">
        <f t="shared" si="0"/>
        <v>3</v>
      </c>
    </row>
    <row r="36" spans="2:19" x14ac:dyDescent="0.4">
      <c r="B36" s="19" t="s">
        <v>752</v>
      </c>
      <c r="C36" s="20" t="s">
        <v>25</v>
      </c>
      <c r="D36" s="19" t="s">
        <v>579</v>
      </c>
      <c r="E36" s="19">
        <v>1</v>
      </c>
      <c r="F36" s="24" t="s">
        <v>222</v>
      </c>
      <c r="G36" s="3">
        <v>1</v>
      </c>
      <c r="H36" s="3">
        <v>1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>
        <f t="shared" si="0"/>
        <v>2</v>
      </c>
    </row>
    <row r="37" spans="2:19" x14ac:dyDescent="0.4">
      <c r="F37" s="81" t="s">
        <v>405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2:19" x14ac:dyDescent="0.4">
      <c r="F38" s="81" t="s">
        <v>248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2:19" x14ac:dyDescent="0.4">
      <c r="F39" s="81" t="s">
        <v>606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※dataシート!$I$2:$I$7</xm:f>
          </x14:formula1>
          <xm:sqref>E5:E36</xm:sqref>
        </x14:dataValidation>
        <x14:dataValidation type="list" allowBlank="1" showInputMessage="1" showErrorMessage="1" xr:uid="{00000000-0002-0000-0C00-000001000000}">
          <x14:formula1>
            <xm:f>※dataシート!$D$2:$D$87</xm:f>
          </x14:formula1>
          <xm:sqref>D5:D36</xm:sqref>
        </x14:dataValidation>
        <x14:dataValidation type="list" allowBlank="1" showInputMessage="1" showErrorMessage="1" xr:uid="{00000000-0002-0000-0C00-000002000000}">
          <x14:formula1>
            <xm:f>※dataシート!$F$2:$F$54</xm:f>
          </x14:formula1>
          <xm:sqref>C5:C36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B1:I41"/>
  <sheetViews>
    <sheetView showGridLines="0" zoomScale="70" zoomScaleNormal="70" workbookViewId="0">
      <selection activeCell="B1" sqref="B1:D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  <col min="10" max="10" width="8.75" customWidth="1"/>
  </cols>
  <sheetData>
    <row r="1" spans="2:9" x14ac:dyDescent="0.4">
      <c r="B1" s="191" t="s">
        <v>808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20" t="s">
        <v>290</v>
      </c>
      <c r="C5" s="20" t="s">
        <v>75</v>
      </c>
      <c r="D5" s="19" t="s">
        <v>57</v>
      </c>
      <c r="E5" s="19">
        <v>2</v>
      </c>
      <c r="F5" s="24"/>
      <c r="G5" s="24">
        <v>51</v>
      </c>
      <c r="H5" s="77">
        <v>3000</v>
      </c>
      <c r="I5" s="78"/>
    </row>
    <row r="6" spans="2:9" x14ac:dyDescent="0.4">
      <c r="B6" s="20" t="s">
        <v>568</v>
      </c>
      <c r="C6" s="20" t="s">
        <v>75</v>
      </c>
      <c r="D6" s="19" t="s">
        <v>57</v>
      </c>
      <c r="E6" s="19">
        <v>1</v>
      </c>
      <c r="F6" s="24"/>
      <c r="G6" s="24">
        <v>9</v>
      </c>
      <c r="H6" s="77">
        <v>3000</v>
      </c>
      <c r="I6" s="78"/>
    </row>
    <row r="7" spans="2:9" x14ac:dyDescent="0.4">
      <c r="B7" s="20" t="s">
        <v>487</v>
      </c>
      <c r="C7" s="20" t="s">
        <v>75</v>
      </c>
      <c r="D7" s="19" t="s">
        <v>194</v>
      </c>
      <c r="E7" s="19">
        <v>2</v>
      </c>
      <c r="F7" s="24"/>
      <c r="G7" s="24">
        <v>5</v>
      </c>
      <c r="H7" s="77">
        <v>3000</v>
      </c>
      <c r="I7" s="78"/>
    </row>
    <row r="8" spans="2:9" x14ac:dyDescent="0.4">
      <c r="B8" s="20" t="s">
        <v>569</v>
      </c>
      <c r="C8" s="20" t="s">
        <v>75</v>
      </c>
      <c r="D8" s="19" t="s">
        <v>194</v>
      </c>
      <c r="E8" s="19">
        <v>2</v>
      </c>
      <c r="F8" s="24" t="s">
        <v>517</v>
      </c>
      <c r="G8" s="24">
        <v>3</v>
      </c>
      <c r="H8" s="77">
        <v>3000</v>
      </c>
      <c r="I8" s="78"/>
    </row>
    <row r="9" spans="2:9" x14ac:dyDescent="0.4">
      <c r="B9" s="20" t="s">
        <v>761</v>
      </c>
      <c r="C9" s="20" t="s">
        <v>75</v>
      </c>
      <c r="D9" s="19" t="s">
        <v>194</v>
      </c>
      <c r="E9" s="19">
        <v>1</v>
      </c>
      <c r="F9" s="24"/>
      <c r="G9" s="24">
        <v>1</v>
      </c>
      <c r="H9" s="77">
        <v>3000</v>
      </c>
      <c r="I9" s="78"/>
    </row>
    <row r="10" spans="2:9" x14ac:dyDescent="0.4">
      <c r="B10" s="20" t="s">
        <v>762</v>
      </c>
      <c r="C10" s="20" t="s">
        <v>75</v>
      </c>
      <c r="D10" s="19" t="s">
        <v>57</v>
      </c>
      <c r="E10" s="19">
        <v>2</v>
      </c>
      <c r="F10" s="24" t="s">
        <v>517</v>
      </c>
      <c r="G10" s="24">
        <v>6</v>
      </c>
      <c r="H10" s="77">
        <v>3000</v>
      </c>
      <c r="I10" s="78"/>
    </row>
    <row r="11" spans="2:9" x14ac:dyDescent="0.4">
      <c r="B11" s="20" t="s">
        <v>671</v>
      </c>
      <c r="C11" s="20" t="s">
        <v>131</v>
      </c>
      <c r="D11" s="19" t="s">
        <v>57</v>
      </c>
      <c r="E11" s="19">
        <v>1</v>
      </c>
      <c r="F11" s="24"/>
      <c r="G11" s="24">
        <v>10</v>
      </c>
      <c r="H11" s="77">
        <v>3000</v>
      </c>
      <c r="I11" s="78"/>
    </row>
    <row r="12" spans="2:9" x14ac:dyDescent="0.4">
      <c r="B12" s="20" t="s">
        <v>485</v>
      </c>
      <c r="C12" s="20" t="s">
        <v>306</v>
      </c>
      <c r="D12" s="19" t="s">
        <v>57</v>
      </c>
      <c r="E12" s="19">
        <v>2</v>
      </c>
      <c r="F12" s="24"/>
      <c r="G12" s="24">
        <v>12</v>
      </c>
      <c r="H12" s="77">
        <v>3000</v>
      </c>
      <c r="I12" s="78"/>
    </row>
    <row r="13" spans="2:9" x14ac:dyDescent="0.4">
      <c r="B13" s="20" t="s">
        <v>158</v>
      </c>
      <c r="C13" s="20" t="s">
        <v>251</v>
      </c>
      <c r="D13" s="19" t="s">
        <v>57</v>
      </c>
      <c r="E13" s="19">
        <v>1</v>
      </c>
      <c r="F13" s="24"/>
      <c r="G13" s="24">
        <v>10</v>
      </c>
      <c r="H13" s="77">
        <v>3000</v>
      </c>
      <c r="I13" s="78"/>
    </row>
    <row r="14" spans="2:9" x14ac:dyDescent="0.4">
      <c r="B14" s="20" t="s">
        <v>503</v>
      </c>
      <c r="C14" s="20" t="s">
        <v>307</v>
      </c>
      <c r="D14" s="19" t="s">
        <v>57</v>
      </c>
      <c r="E14" s="19">
        <v>2</v>
      </c>
      <c r="F14" s="24"/>
      <c r="G14" s="24">
        <v>5</v>
      </c>
      <c r="H14" s="77">
        <v>3000</v>
      </c>
      <c r="I14" s="78"/>
    </row>
    <row r="15" spans="2:9" x14ac:dyDescent="0.4">
      <c r="B15" s="20" t="s">
        <v>61</v>
      </c>
      <c r="C15" s="20" t="s">
        <v>315</v>
      </c>
      <c r="D15" s="19" t="s">
        <v>194</v>
      </c>
      <c r="E15" s="19">
        <v>4</v>
      </c>
      <c r="F15" s="24"/>
      <c r="G15" s="24">
        <v>5</v>
      </c>
      <c r="H15" s="77">
        <v>3000</v>
      </c>
      <c r="I15" s="78"/>
    </row>
    <row r="16" spans="2:9" x14ac:dyDescent="0.4">
      <c r="B16" s="20" t="s">
        <v>522</v>
      </c>
      <c r="C16" s="20" t="s">
        <v>315</v>
      </c>
      <c r="D16" s="19" t="s">
        <v>194</v>
      </c>
      <c r="E16" s="19">
        <v>2</v>
      </c>
      <c r="F16" s="24"/>
      <c r="G16" s="24">
        <v>2</v>
      </c>
      <c r="H16" s="77">
        <v>3000</v>
      </c>
      <c r="I16" s="78"/>
    </row>
    <row r="17" spans="2:9" x14ac:dyDescent="0.4">
      <c r="B17" s="20" t="s">
        <v>719</v>
      </c>
      <c r="C17" s="20" t="s">
        <v>315</v>
      </c>
      <c r="D17" s="19" t="s">
        <v>57</v>
      </c>
      <c r="E17" s="19">
        <v>4</v>
      </c>
      <c r="F17" s="24"/>
      <c r="G17" s="24">
        <v>2</v>
      </c>
      <c r="H17" s="77">
        <v>3000</v>
      </c>
      <c r="I17" s="78"/>
    </row>
    <row r="18" spans="2:9" x14ac:dyDescent="0.4">
      <c r="B18" s="20" t="s">
        <v>144</v>
      </c>
      <c r="C18" s="20" t="s">
        <v>310</v>
      </c>
      <c r="D18" s="19" t="s">
        <v>57</v>
      </c>
      <c r="E18" s="19">
        <v>1</v>
      </c>
      <c r="F18" s="24"/>
      <c r="G18" s="24">
        <v>4</v>
      </c>
      <c r="H18" s="77">
        <v>3000</v>
      </c>
      <c r="I18" s="78"/>
    </row>
    <row r="19" spans="2:9" x14ac:dyDescent="0.4">
      <c r="B19" s="20" t="s">
        <v>150</v>
      </c>
      <c r="C19" s="20" t="s">
        <v>123</v>
      </c>
      <c r="D19" s="19" t="s">
        <v>194</v>
      </c>
      <c r="E19" s="19">
        <v>1</v>
      </c>
      <c r="F19" s="24"/>
      <c r="G19" s="24">
        <v>3</v>
      </c>
      <c r="H19" s="77">
        <v>3000</v>
      </c>
      <c r="I19" s="78"/>
    </row>
    <row r="20" spans="2:9" x14ac:dyDescent="0.4">
      <c r="B20" s="20" t="s">
        <v>535</v>
      </c>
      <c r="C20" s="20" t="s">
        <v>25</v>
      </c>
      <c r="D20" s="19" t="s">
        <v>528</v>
      </c>
      <c r="E20" s="19">
        <v>1</v>
      </c>
      <c r="F20" s="24"/>
      <c r="G20" s="24">
        <v>1</v>
      </c>
      <c r="H20" s="77">
        <v>3000</v>
      </c>
      <c r="I20" s="78"/>
    </row>
    <row r="21" spans="2:9" x14ac:dyDescent="0.4">
      <c r="B21" s="20" t="s">
        <v>336</v>
      </c>
      <c r="C21" s="20" t="s">
        <v>105</v>
      </c>
      <c r="D21" s="19" t="s">
        <v>57</v>
      </c>
      <c r="E21" s="19">
        <v>1</v>
      </c>
      <c r="F21" s="24"/>
      <c r="G21" s="24">
        <v>7</v>
      </c>
      <c r="H21" s="77">
        <v>3000</v>
      </c>
      <c r="I21" s="78"/>
    </row>
    <row r="22" spans="2:9" x14ac:dyDescent="0.4">
      <c r="B22" s="20" t="s">
        <v>420</v>
      </c>
      <c r="C22" s="20" t="s">
        <v>310</v>
      </c>
      <c r="D22" s="19" t="s">
        <v>128</v>
      </c>
      <c r="E22" s="19">
        <v>1</v>
      </c>
      <c r="F22" s="24"/>
      <c r="G22" s="24">
        <v>2</v>
      </c>
      <c r="H22" s="77">
        <v>3000</v>
      </c>
      <c r="I22" s="78"/>
    </row>
    <row r="23" spans="2:9" x14ac:dyDescent="0.4">
      <c r="B23" s="20" t="s">
        <v>420</v>
      </c>
      <c r="C23" s="20" t="s">
        <v>310</v>
      </c>
      <c r="D23" s="82" t="s">
        <v>181</v>
      </c>
      <c r="E23" s="19">
        <v>1</v>
      </c>
      <c r="F23" s="24"/>
      <c r="G23" s="25">
        <v>1</v>
      </c>
      <c r="H23" s="77">
        <v>3000</v>
      </c>
      <c r="I23" s="78"/>
    </row>
    <row r="24" spans="2:9" x14ac:dyDescent="0.4">
      <c r="B24" s="20" t="s">
        <v>564</v>
      </c>
      <c r="C24" s="20" t="s">
        <v>92</v>
      </c>
      <c r="D24" s="82" t="s">
        <v>181</v>
      </c>
      <c r="E24" s="19">
        <v>1</v>
      </c>
      <c r="F24" s="24"/>
      <c r="G24" s="25">
        <v>2</v>
      </c>
      <c r="H24" s="77">
        <v>3000</v>
      </c>
      <c r="I24" s="78"/>
    </row>
    <row r="25" spans="2:9" x14ac:dyDescent="0.4">
      <c r="B25" s="20" t="s">
        <v>763</v>
      </c>
      <c r="C25" s="20" t="s">
        <v>0</v>
      </c>
      <c r="D25" s="19" t="s">
        <v>128</v>
      </c>
      <c r="E25" s="19">
        <v>1</v>
      </c>
      <c r="F25" s="24"/>
      <c r="G25" s="24">
        <v>11</v>
      </c>
      <c r="H25" s="77">
        <v>3000</v>
      </c>
      <c r="I25" s="78"/>
    </row>
    <row r="26" spans="2:9" x14ac:dyDescent="0.4">
      <c r="B26" s="20" t="s">
        <v>763</v>
      </c>
      <c r="C26" s="20" t="s">
        <v>0</v>
      </c>
      <c r="D26" s="82" t="s">
        <v>181</v>
      </c>
      <c r="E26" s="19">
        <v>1</v>
      </c>
      <c r="F26" s="24"/>
      <c r="G26" s="25">
        <v>30</v>
      </c>
      <c r="H26" s="77">
        <v>3000</v>
      </c>
      <c r="I26" s="78"/>
    </row>
    <row r="27" spans="2:9" x14ac:dyDescent="0.4">
      <c r="B27" s="20" t="s">
        <v>534</v>
      </c>
      <c r="C27" s="20" t="s">
        <v>0</v>
      </c>
      <c r="D27" s="19" t="s">
        <v>478</v>
      </c>
      <c r="E27" s="19">
        <v>1</v>
      </c>
      <c r="F27" s="24"/>
      <c r="G27" s="24">
        <v>33</v>
      </c>
      <c r="H27" s="77">
        <v>3000</v>
      </c>
      <c r="I27" s="78"/>
    </row>
    <row r="28" spans="2:9" x14ac:dyDescent="0.4">
      <c r="B28" s="20" t="s">
        <v>565</v>
      </c>
      <c r="C28" s="20" t="s">
        <v>526</v>
      </c>
      <c r="D28" s="19" t="s">
        <v>389</v>
      </c>
      <c r="E28" s="19">
        <v>1</v>
      </c>
      <c r="F28" s="24"/>
      <c r="G28" s="24">
        <v>2</v>
      </c>
      <c r="H28" s="77">
        <v>3000</v>
      </c>
      <c r="I28" s="78"/>
    </row>
    <row r="29" spans="2:9" x14ac:dyDescent="0.4">
      <c r="B29" s="20" t="s">
        <v>565</v>
      </c>
      <c r="C29" s="20" t="s">
        <v>526</v>
      </c>
      <c r="D29" s="82" t="s">
        <v>181</v>
      </c>
      <c r="E29" s="19">
        <v>1</v>
      </c>
      <c r="F29" s="24"/>
      <c r="G29" s="25">
        <v>3</v>
      </c>
      <c r="H29" s="77">
        <v>3000</v>
      </c>
      <c r="I29" s="78"/>
    </row>
    <row r="30" spans="2:9" x14ac:dyDescent="0.4">
      <c r="B30" s="20" t="s">
        <v>566</v>
      </c>
      <c r="C30" s="20" t="s">
        <v>124</v>
      </c>
      <c r="D30" s="19" t="s">
        <v>128</v>
      </c>
      <c r="E30" s="19">
        <v>1</v>
      </c>
      <c r="F30" s="24"/>
      <c r="G30" s="24">
        <v>3</v>
      </c>
      <c r="H30" s="77">
        <v>3000</v>
      </c>
      <c r="I30" s="78"/>
    </row>
    <row r="31" spans="2:9" x14ac:dyDescent="0.4">
      <c r="B31" s="20" t="s">
        <v>566</v>
      </c>
      <c r="C31" s="20" t="s">
        <v>124</v>
      </c>
      <c r="D31" s="82" t="s">
        <v>181</v>
      </c>
      <c r="E31" s="19">
        <v>1</v>
      </c>
      <c r="F31" s="24"/>
      <c r="G31" s="25">
        <v>3</v>
      </c>
      <c r="H31" s="77">
        <v>3000</v>
      </c>
      <c r="I31" s="78"/>
    </row>
    <row r="32" spans="2:9" x14ac:dyDescent="0.4">
      <c r="B32" s="20" t="s">
        <v>510</v>
      </c>
      <c r="C32" s="20" t="s">
        <v>171</v>
      </c>
      <c r="D32" s="19" t="s">
        <v>142</v>
      </c>
      <c r="E32" s="19">
        <v>1</v>
      </c>
      <c r="F32" s="24"/>
      <c r="G32" s="24">
        <v>2</v>
      </c>
      <c r="H32" s="77">
        <v>3000</v>
      </c>
      <c r="I32" s="78"/>
    </row>
    <row r="33" spans="2:9" x14ac:dyDescent="0.4">
      <c r="B33" s="20" t="s">
        <v>515</v>
      </c>
      <c r="C33" s="20" t="s">
        <v>164</v>
      </c>
      <c r="D33" s="19" t="s">
        <v>135</v>
      </c>
      <c r="E33" s="19">
        <v>1</v>
      </c>
      <c r="F33" s="24"/>
      <c r="G33" s="24">
        <v>10</v>
      </c>
      <c r="H33" s="77">
        <v>0</v>
      </c>
      <c r="I33" s="78"/>
    </row>
    <row r="34" spans="2:9" x14ac:dyDescent="0.4">
      <c r="B34" s="20" t="s">
        <v>520</v>
      </c>
      <c r="C34" s="20" t="s">
        <v>124</v>
      </c>
      <c r="D34" s="82" t="s">
        <v>181</v>
      </c>
      <c r="E34" s="19">
        <v>1</v>
      </c>
      <c r="F34" s="24"/>
      <c r="G34" s="25">
        <v>2</v>
      </c>
      <c r="H34" s="77">
        <v>3000</v>
      </c>
      <c r="I34" s="83"/>
    </row>
    <row r="35" spans="2:9" x14ac:dyDescent="0.4">
      <c r="B35" s="20" t="s">
        <v>520</v>
      </c>
      <c r="C35" s="20" t="s">
        <v>397</v>
      </c>
      <c r="D35" s="19" t="s">
        <v>135</v>
      </c>
      <c r="E35" s="19">
        <v>1</v>
      </c>
      <c r="F35" s="24"/>
      <c r="G35" s="24">
        <v>2</v>
      </c>
      <c r="H35" s="77">
        <v>0</v>
      </c>
      <c r="I35" s="79"/>
    </row>
    <row r="36" spans="2:9" x14ac:dyDescent="0.4">
      <c r="B36" s="20" t="s">
        <v>146</v>
      </c>
      <c r="C36" s="20" t="s">
        <v>25</v>
      </c>
      <c r="D36" s="19" t="s">
        <v>57</v>
      </c>
      <c r="E36" s="19">
        <v>2</v>
      </c>
      <c r="F36" s="24" t="s">
        <v>104</v>
      </c>
      <c r="G36" s="24">
        <v>3</v>
      </c>
      <c r="H36" s="77">
        <v>3000</v>
      </c>
      <c r="I36" s="78"/>
    </row>
    <row r="37" spans="2:9" x14ac:dyDescent="0.4">
      <c r="B37" s="20" t="s">
        <v>316</v>
      </c>
      <c r="C37" s="20" t="s">
        <v>25</v>
      </c>
      <c r="D37" s="19" t="s">
        <v>194</v>
      </c>
      <c r="E37" s="19">
        <v>1</v>
      </c>
      <c r="F37" s="24" t="s">
        <v>202</v>
      </c>
      <c r="G37" s="24">
        <v>4</v>
      </c>
      <c r="H37" s="77">
        <v>3000</v>
      </c>
      <c r="I37" s="78"/>
    </row>
    <row r="38" spans="2:9" x14ac:dyDescent="0.4">
      <c r="B38" s="20" t="s">
        <v>420</v>
      </c>
      <c r="C38" s="20" t="s">
        <v>163</v>
      </c>
      <c r="D38" s="19" t="s">
        <v>57</v>
      </c>
      <c r="E38" s="19">
        <v>1</v>
      </c>
      <c r="F38" s="24"/>
      <c r="G38" s="24">
        <v>1</v>
      </c>
      <c r="H38" s="77">
        <v>3000</v>
      </c>
      <c r="I38" s="78"/>
    </row>
    <row r="39" spans="2:9" x14ac:dyDescent="0.4">
      <c r="F39" s="24" t="s">
        <v>405</v>
      </c>
      <c r="G39" s="19">
        <f>SUM(G5:G38)</f>
        <v>250</v>
      </c>
    </row>
    <row r="40" spans="2:9" x14ac:dyDescent="0.4">
      <c r="F40" s="24" t="s">
        <v>181</v>
      </c>
      <c r="G40" s="19">
        <f>G23+G24+G26+G29+G31+G34</f>
        <v>41</v>
      </c>
    </row>
    <row r="41" spans="2:9" x14ac:dyDescent="0.4">
      <c r="F41" s="24" t="s">
        <v>606</v>
      </c>
      <c r="G41" s="19">
        <f>G39-G40</f>
        <v>209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※dataシート!$I$2:$I$7</xm:f>
          </x14:formula1>
          <xm:sqref>E5:E38</xm:sqref>
        </x14:dataValidation>
        <x14:dataValidation type="list" allowBlank="1" showInputMessage="1" showErrorMessage="1" xr:uid="{00000000-0002-0000-0D00-000001000000}">
          <x14:formula1>
            <xm:f>※dataシート!$D$2:$D$87</xm:f>
          </x14:formula1>
          <xm:sqref>D5:D38</xm:sqref>
        </x14:dataValidation>
        <x14:dataValidation type="list" allowBlank="1" showInputMessage="1" showErrorMessage="1" xr:uid="{00000000-0002-0000-0D00-000002000000}">
          <x14:formula1>
            <xm:f>※dataシート!$F$2:$F$54</xm:f>
          </x14:formula1>
          <xm:sqref>C5:C38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B1:J40"/>
  <sheetViews>
    <sheetView showGridLines="0" zoomScale="70" zoomScaleNormal="70" workbookViewId="0">
      <selection activeCell="B1" sqref="B1:D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10" x14ac:dyDescent="0.4">
      <c r="B1" s="191" t="s">
        <v>809</v>
      </c>
      <c r="C1" s="191"/>
      <c r="D1" s="191"/>
    </row>
    <row r="2" spans="2:10" ht="18" customHeight="1" x14ac:dyDescent="0.4">
      <c r="B2" s="191"/>
      <c r="C2" s="191"/>
      <c r="D2" s="191"/>
    </row>
    <row r="3" spans="2:10" ht="18" customHeight="1" x14ac:dyDescent="0.4"/>
    <row r="4" spans="2:10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10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>
        <v>53</v>
      </c>
      <c r="H5" s="77">
        <v>3000</v>
      </c>
      <c r="I5" s="78"/>
    </row>
    <row r="6" spans="2:10" x14ac:dyDescent="0.4">
      <c r="B6" s="19" t="s">
        <v>671</v>
      </c>
      <c r="C6" s="20" t="s">
        <v>75</v>
      </c>
      <c r="D6" s="19" t="s">
        <v>57</v>
      </c>
      <c r="E6" s="19">
        <v>1</v>
      </c>
      <c r="F6" s="24"/>
      <c r="G6" s="24">
        <v>12</v>
      </c>
      <c r="H6" s="77">
        <v>3000</v>
      </c>
      <c r="I6" s="78"/>
    </row>
    <row r="7" spans="2:10" x14ac:dyDescent="0.4">
      <c r="B7" s="19" t="s">
        <v>485</v>
      </c>
      <c r="C7" s="20" t="s">
        <v>392</v>
      </c>
      <c r="D7" s="19" t="s">
        <v>57</v>
      </c>
      <c r="E7" s="19">
        <v>1</v>
      </c>
      <c r="F7" s="24"/>
      <c r="G7" s="24">
        <v>6</v>
      </c>
      <c r="H7" s="77">
        <v>3000</v>
      </c>
      <c r="I7" s="78"/>
    </row>
    <row r="8" spans="2:10" x14ac:dyDescent="0.4">
      <c r="B8" s="19" t="s">
        <v>158</v>
      </c>
      <c r="C8" s="20" t="s">
        <v>131</v>
      </c>
      <c r="D8" s="19" t="s">
        <v>57</v>
      </c>
      <c r="E8" s="19">
        <v>2</v>
      </c>
      <c r="F8" s="24"/>
      <c r="G8" s="24">
        <v>6</v>
      </c>
      <c r="H8" s="77">
        <v>3000</v>
      </c>
      <c r="I8" s="78"/>
    </row>
    <row r="9" spans="2:10" x14ac:dyDescent="0.4">
      <c r="B9" s="19" t="s">
        <v>503</v>
      </c>
      <c r="C9" s="20" t="s">
        <v>306</v>
      </c>
      <c r="D9" s="19" t="s">
        <v>57</v>
      </c>
      <c r="E9" s="19">
        <v>2</v>
      </c>
      <c r="F9" s="24"/>
      <c r="G9" s="24">
        <v>13</v>
      </c>
      <c r="H9" s="77">
        <v>3000</v>
      </c>
      <c r="I9" s="78"/>
    </row>
    <row r="10" spans="2:10" x14ac:dyDescent="0.4">
      <c r="B10" s="19" t="s">
        <v>672</v>
      </c>
      <c r="C10" s="20" t="s">
        <v>306</v>
      </c>
      <c r="D10" s="19" t="s">
        <v>57</v>
      </c>
      <c r="E10" s="19">
        <v>1</v>
      </c>
      <c r="F10" s="24"/>
      <c r="G10" s="24">
        <v>36</v>
      </c>
      <c r="H10" s="77">
        <v>3000</v>
      </c>
      <c r="I10" s="78"/>
    </row>
    <row r="11" spans="2:10" x14ac:dyDescent="0.4">
      <c r="B11" s="19" t="s">
        <v>2</v>
      </c>
      <c r="C11" s="20" t="s">
        <v>306</v>
      </c>
      <c r="D11" s="19" t="s">
        <v>194</v>
      </c>
      <c r="E11" s="19">
        <v>1</v>
      </c>
      <c r="F11" s="24"/>
      <c r="G11" s="24">
        <v>1</v>
      </c>
      <c r="H11" s="77">
        <v>3000</v>
      </c>
      <c r="I11" s="78"/>
    </row>
    <row r="12" spans="2:10" x14ac:dyDescent="0.4">
      <c r="B12" s="19" t="s">
        <v>144</v>
      </c>
      <c r="C12" s="20" t="s">
        <v>310</v>
      </c>
      <c r="D12" s="19" t="s">
        <v>142</v>
      </c>
      <c r="E12" s="19">
        <v>1</v>
      </c>
      <c r="F12" s="24"/>
      <c r="G12" s="24">
        <v>4</v>
      </c>
      <c r="H12" s="77">
        <v>3000</v>
      </c>
      <c r="I12" s="78"/>
    </row>
    <row r="13" spans="2:10" x14ac:dyDescent="0.4">
      <c r="B13" s="19" t="s">
        <v>150</v>
      </c>
      <c r="C13" s="20" t="s">
        <v>310</v>
      </c>
      <c r="D13" s="19" t="s">
        <v>194</v>
      </c>
      <c r="E13" s="19">
        <v>1</v>
      </c>
      <c r="F13" s="24"/>
      <c r="G13" s="24">
        <v>1</v>
      </c>
      <c r="H13" s="77">
        <v>3000</v>
      </c>
      <c r="I13" s="78"/>
    </row>
    <row r="14" spans="2:10" x14ac:dyDescent="0.4">
      <c r="B14" s="19" t="s">
        <v>535</v>
      </c>
      <c r="C14" s="20" t="s">
        <v>92</v>
      </c>
      <c r="D14" s="19" t="s">
        <v>194</v>
      </c>
      <c r="E14" s="19">
        <v>1</v>
      </c>
      <c r="F14" s="24"/>
      <c r="G14" s="24">
        <v>8</v>
      </c>
      <c r="H14" s="77">
        <v>3000</v>
      </c>
      <c r="I14" s="78"/>
    </row>
    <row r="15" spans="2:10" x14ac:dyDescent="0.4">
      <c r="B15" s="19" t="s">
        <v>336</v>
      </c>
      <c r="C15" s="20" t="s">
        <v>673</v>
      </c>
      <c r="D15" s="19" t="s">
        <v>44</v>
      </c>
      <c r="E15" s="19">
        <v>2</v>
      </c>
      <c r="F15" s="24"/>
      <c r="G15" s="19">
        <v>1</v>
      </c>
      <c r="H15" s="77">
        <v>3000</v>
      </c>
      <c r="I15" s="19" t="s">
        <v>476</v>
      </c>
      <c r="J15" s="2"/>
    </row>
    <row r="16" spans="2:10" x14ac:dyDescent="0.4">
      <c r="B16" s="19" t="s">
        <v>420</v>
      </c>
      <c r="C16" s="20" t="s">
        <v>673</v>
      </c>
      <c r="D16" s="19" t="s">
        <v>109</v>
      </c>
      <c r="E16" s="19">
        <v>2</v>
      </c>
      <c r="F16" s="24" t="s">
        <v>576</v>
      </c>
      <c r="G16" s="24">
        <v>1</v>
      </c>
      <c r="H16" s="77">
        <v>3000</v>
      </c>
      <c r="I16" s="19" t="s">
        <v>613</v>
      </c>
    </row>
    <row r="17" spans="2:9" x14ac:dyDescent="0.4">
      <c r="B17" s="19" t="s">
        <v>564</v>
      </c>
      <c r="C17" s="20" t="s">
        <v>673</v>
      </c>
      <c r="D17" s="19" t="s">
        <v>44</v>
      </c>
      <c r="E17" s="19">
        <v>2</v>
      </c>
      <c r="F17" s="24" t="s">
        <v>576</v>
      </c>
      <c r="G17" s="24">
        <v>15</v>
      </c>
      <c r="H17" s="77">
        <v>3000</v>
      </c>
      <c r="I17" s="19" t="s">
        <v>476</v>
      </c>
    </row>
    <row r="18" spans="2:9" x14ac:dyDescent="0.4">
      <c r="B18" s="19" t="s">
        <v>544</v>
      </c>
      <c r="C18" s="20" t="s">
        <v>384</v>
      </c>
      <c r="D18" s="19" t="s">
        <v>478</v>
      </c>
      <c r="E18" s="19">
        <v>1</v>
      </c>
      <c r="F18" s="24"/>
      <c r="G18" s="24">
        <v>8</v>
      </c>
      <c r="H18" s="77">
        <v>3000</v>
      </c>
      <c r="I18" s="78"/>
    </row>
    <row r="19" spans="2:9" x14ac:dyDescent="0.4">
      <c r="B19" s="19" t="s">
        <v>565</v>
      </c>
      <c r="C19" s="20" t="s">
        <v>169</v>
      </c>
      <c r="D19" s="19" t="s">
        <v>86</v>
      </c>
      <c r="E19" s="19">
        <v>1</v>
      </c>
      <c r="F19" s="24"/>
      <c r="G19" s="24">
        <v>2</v>
      </c>
      <c r="H19" s="77">
        <v>3000</v>
      </c>
      <c r="I19" s="78"/>
    </row>
    <row r="20" spans="2:9" x14ac:dyDescent="0.4">
      <c r="B20" s="19" t="s">
        <v>566</v>
      </c>
      <c r="C20" s="20" t="s">
        <v>0</v>
      </c>
      <c r="D20" s="19" t="s">
        <v>86</v>
      </c>
      <c r="E20" s="19">
        <v>1</v>
      </c>
      <c r="F20" s="24"/>
      <c r="G20" s="24">
        <v>19</v>
      </c>
      <c r="H20" s="77">
        <v>3000</v>
      </c>
      <c r="I20" s="78"/>
    </row>
    <row r="21" spans="2:9" x14ac:dyDescent="0.4">
      <c r="B21" s="19" t="s">
        <v>513</v>
      </c>
      <c r="C21" s="20" t="s">
        <v>315</v>
      </c>
      <c r="D21" s="19" t="s">
        <v>194</v>
      </c>
      <c r="E21" s="19">
        <v>4</v>
      </c>
      <c r="F21" s="24"/>
      <c r="G21" s="24">
        <v>5</v>
      </c>
      <c r="H21" s="77">
        <v>3000</v>
      </c>
      <c r="I21" s="78"/>
    </row>
    <row r="22" spans="2:9" x14ac:dyDescent="0.4">
      <c r="B22" s="19" t="s">
        <v>510</v>
      </c>
      <c r="C22" s="20" t="s">
        <v>169</v>
      </c>
      <c r="D22" s="19" t="s">
        <v>692</v>
      </c>
      <c r="E22" s="19">
        <v>1</v>
      </c>
      <c r="F22" s="24"/>
      <c r="G22" s="24">
        <v>0</v>
      </c>
      <c r="H22" s="77">
        <v>3000</v>
      </c>
      <c r="I22" s="78"/>
    </row>
    <row r="23" spans="2:9" x14ac:dyDescent="0.4">
      <c r="B23" s="19" t="s">
        <v>461</v>
      </c>
      <c r="C23" s="20" t="s">
        <v>673</v>
      </c>
      <c r="D23" s="19" t="s">
        <v>109</v>
      </c>
      <c r="E23" s="19">
        <v>1</v>
      </c>
      <c r="F23" s="24"/>
      <c r="G23" s="24">
        <v>14</v>
      </c>
      <c r="H23" s="77">
        <v>3000</v>
      </c>
      <c r="I23" s="19" t="s">
        <v>613</v>
      </c>
    </row>
    <row r="24" spans="2:9" x14ac:dyDescent="0.4">
      <c r="B24" s="19" t="s">
        <v>461</v>
      </c>
      <c r="C24" s="20" t="s">
        <v>397</v>
      </c>
      <c r="D24" s="19" t="s">
        <v>666</v>
      </c>
      <c r="E24" s="19">
        <v>1</v>
      </c>
      <c r="F24" s="24" t="s">
        <v>748</v>
      </c>
      <c r="G24" s="24">
        <v>14</v>
      </c>
      <c r="H24" s="77">
        <v>0</v>
      </c>
      <c r="I24" s="83"/>
    </row>
    <row r="25" spans="2:9" x14ac:dyDescent="0.4">
      <c r="B25" s="19" t="s">
        <v>234</v>
      </c>
      <c r="C25" s="20" t="s">
        <v>164</v>
      </c>
      <c r="D25" s="19" t="s">
        <v>135</v>
      </c>
      <c r="E25" s="19">
        <v>1</v>
      </c>
      <c r="F25" s="24" t="s">
        <v>748</v>
      </c>
      <c r="G25" s="24">
        <v>4</v>
      </c>
      <c r="H25" s="77">
        <v>0</v>
      </c>
      <c r="I25" s="78"/>
    </row>
    <row r="26" spans="2:9" x14ac:dyDescent="0.4">
      <c r="B26" s="19" t="s">
        <v>575</v>
      </c>
      <c r="C26" s="20" t="s">
        <v>164</v>
      </c>
      <c r="D26" s="19" t="s">
        <v>159</v>
      </c>
      <c r="E26" s="19">
        <v>1</v>
      </c>
      <c r="F26" s="24" t="s">
        <v>748</v>
      </c>
      <c r="G26" s="24">
        <v>12</v>
      </c>
      <c r="H26" s="77">
        <v>0</v>
      </c>
      <c r="I26" s="78"/>
    </row>
    <row r="27" spans="2:9" x14ac:dyDescent="0.4">
      <c r="B27" s="19" t="s">
        <v>18</v>
      </c>
      <c r="C27" s="20" t="s">
        <v>164</v>
      </c>
      <c r="D27" s="19" t="s">
        <v>86</v>
      </c>
      <c r="E27" s="19">
        <v>1</v>
      </c>
      <c r="F27" s="24" t="s">
        <v>748</v>
      </c>
      <c r="G27" s="24">
        <v>3</v>
      </c>
      <c r="H27" s="77">
        <v>0</v>
      </c>
      <c r="I27" s="78"/>
    </row>
    <row r="28" spans="2:9" x14ac:dyDescent="0.4">
      <c r="B28" s="19" t="s">
        <v>644</v>
      </c>
      <c r="C28" s="20" t="s">
        <v>75</v>
      </c>
      <c r="D28" s="19" t="s">
        <v>57</v>
      </c>
      <c r="E28" s="19">
        <v>2</v>
      </c>
      <c r="F28" s="24" t="s">
        <v>168</v>
      </c>
      <c r="G28" s="24">
        <v>5</v>
      </c>
      <c r="H28" s="77">
        <v>3000</v>
      </c>
      <c r="I28" s="78"/>
    </row>
    <row r="29" spans="2:9" x14ac:dyDescent="0.4">
      <c r="B29" s="19" t="s">
        <v>552</v>
      </c>
      <c r="C29" s="20" t="s">
        <v>306</v>
      </c>
      <c r="D29" s="19" t="s">
        <v>57</v>
      </c>
      <c r="E29" s="19">
        <v>2</v>
      </c>
      <c r="F29" s="24" t="s">
        <v>168</v>
      </c>
      <c r="G29" s="24">
        <v>2</v>
      </c>
      <c r="H29" s="77">
        <v>3000</v>
      </c>
      <c r="I29" s="78"/>
    </row>
    <row r="30" spans="2:9" x14ac:dyDescent="0.4">
      <c r="B30" s="19" t="s">
        <v>708</v>
      </c>
      <c r="C30" s="20" t="s">
        <v>306</v>
      </c>
      <c r="D30" s="19" t="s">
        <v>194</v>
      </c>
      <c r="E30" s="19">
        <v>1</v>
      </c>
      <c r="F30" s="24" t="s">
        <v>168</v>
      </c>
      <c r="G30" s="24">
        <v>1</v>
      </c>
      <c r="H30" s="77">
        <v>3000</v>
      </c>
      <c r="I30" s="78"/>
    </row>
    <row r="31" spans="2:9" x14ac:dyDescent="0.4">
      <c r="B31" s="19" t="s">
        <v>709</v>
      </c>
      <c r="C31" s="20" t="s">
        <v>171</v>
      </c>
      <c r="D31" s="19" t="s">
        <v>162</v>
      </c>
      <c r="E31" s="19">
        <v>1</v>
      </c>
      <c r="F31" s="24"/>
      <c r="G31" s="24">
        <v>1</v>
      </c>
      <c r="H31" s="77">
        <v>3000</v>
      </c>
      <c r="I31" s="78"/>
    </row>
    <row r="32" spans="2:9" x14ac:dyDescent="0.4">
      <c r="B32" s="19" t="s">
        <v>515</v>
      </c>
      <c r="C32" s="20" t="s">
        <v>25</v>
      </c>
      <c r="D32" s="19" t="s">
        <v>57</v>
      </c>
      <c r="E32" s="19">
        <v>2</v>
      </c>
      <c r="F32" s="24" t="s">
        <v>304</v>
      </c>
      <c r="G32" s="24">
        <v>2</v>
      </c>
      <c r="H32" s="77">
        <v>3000</v>
      </c>
      <c r="I32" s="78"/>
    </row>
    <row r="33" spans="2:9" x14ac:dyDescent="0.4">
      <c r="B33" s="19" t="s">
        <v>520</v>
      </c>
      <c r="C33" s="20" t="s">
        <v>25</v>
      </c>
      <c r="D33" s="19" t="s">
        <v>57</v>
      </c>
      <c r="E33" s="19">
        <v>1</v>
      </c>
      <c r="F33" s="24" t="s">
        <v>304</v>
      </c>
      <c r="G33" s="24">
        <v>1</v>
      </c>
      <c r="H33" s="77">
        <v>3000</v>
      </c>
      <c r="I33" s="78"/>
    </row>
    <row r="34" spans="2:9" x14ac:dyDescent="0.4">
      <c r="B34" s="19" t="s">
        <v>414</v>
      </c>
      <c r="C34" s="20" t="s">
        <v>25</v>
      </c>
      <c r="D34" s="19" t="s">
        <v>194</v>
      </c>
      <c r="E34" s="19">
        <v>1</v>
      </c>
      <c r="F34" s="24" t="s">
        <v>747</v>
      </c>
      <c r="G34" s="24">
        <v>2</v>
      </c>
      <c r="H34" s="77">
        <v>3000</v>
      </c>
      <c r="I34" s="78"/>
    </row>
    <row r="35" spans="2:9" x14ac:dyDescent="0.4">
      <c r="B35" s="19" t="s">
        <v>584</v>
      </c>
      <c r="C35" s="20" t="s">
        <v>25</v>
      </c>
      <c r="D35" s="19" t="s">
        <v>194</v>
      </c>
      <c r="E35" s="19">
        <v>1</v>
      </c>
      <c r="F35" s="24" t="s">
        <v>140</v>
      </c>
      <c r="G35" s="24">
        <v>2</v>
      </c>
      <c r="H35" s="77">
        <v>3000</v>
      </c>
      <c r="I35" s="78"/>
    </row>
    <row r="36" spans="2:9" x14ac:dyDescent="0.4">
      <c r="B36" s="19" t="s">
        <v>523</v>
      </c>
      <c r="C36" s="20" t="s">
        <v>25</v>
      </c>
      <c r="D36" s="19" t="s">
        <v>194</v>
      </c>
      <c r="E36" s="19">
        <v>1</v>
      </c>
      <c r="F36" s="24" t="s">
        <v>140</v>
      </c>
      <c r="G36" s="24">
        <v>2</v>
      </c>
      <c r="H36" s="77">
        <v>3000</v>
      </c>
      <c r="I36" s="78"/>
    </row>
    <row r="37" spans="2:9" x14ac:dyDescent="0.4">
      <c r="B37" s="84"/>
      <c r="F37" s="85" t="s">
        <v>405</v>
      </c>
      <c r="G37" s="86">
        <f>SUM(G5:G31)</f>
        <v>247</v>
      </c>
    </row>
    <row r="38" spans="2:9" x14ac:dyDescent="0.4">
      <c r="B38" s="84"/>
      <c r="F38" s="24" t="s">
        <v>181</v>
      </c>
      <c r="G38" s="24">
        <v>0</v>
      </c>
    </row>
    <row r="39" spans="2:9" ht="24" customHeight="1" x14ac:dyDescent="0.4">
      <c r="F39" s="24" t="s">
        <v>606</v>
      </c>
      <c r="G39" s="19">
        <f>G37-G38</f>
        <v>247</v>
      </c>
    </row>
    <row r="40" spans="2:9" ht="19.899999999999999" customHeight="1" x14ac:dyDescent="0.4"/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※dataシート!$I$2:$I$7</xm:f>
          </x14:formula1>
          <xm:sqref>E5:E36</xm:sqref>
        </x14:dataValidation>
        <x14:dataValidation type="list" allowBlank="1" showInputMessage="1" showErrorMessage="1" xr:uid="{00000000-0002-0000-0E00-000001000000}">
          <x14:formula1>
            <xm:f>※dataシート!$D$2:$D$87</xm:f>
          </x14:formula1>
          <xm:sqref>D5:D36</xm:sqref>
        </x14:dataValidation>
        <x14:dataValidation type="list" allowBlank="1" showInputMessage="1" showErrorMessage="1" xr:uid="{00000000-0002-0000-0E00-000002000000}">
          <x14:formula1>
            <xm:f>※dataシート!$F$2:$F$54</xm:f>
          </x14:formula1>
          <xm:sqref>C5:C36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B1:S35"/>
  <sheetViews>
    <sheetView topLeftCell="C1" workbookViewId="0">
      <selection activeCell="S5" sqref="S5:S35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hidden="1" customWidth="1"/>
    <col min="7" max="8" width="11.25" hidden="1" customWidth="1"/>
    <col min="9" max="9" width="15.75" style="2" customWidth="1"/>
  </cols>
  <sheetData>
    <row r="1" spans="2:19" x14ac:dyDescent="0.4">
      <c r="B1" s="191" t="s">
        <v>496</v>
      </c>
      <c r="C1" s="191"/>
      <c r="D1" s="191"/>
    </row>
    <row r="2" spans="2:19" ht="18" customHeight="1" x14ac:dyDescent="0.4">
      <c r="B2" s="191"/>
      <c r="C2" s="191"/>
      <c r="D2" s="191"/>
    </row>
    <row r="3" spans="2:19" ht="18" customHeight="1" x14ac:dyDescent="0.4"/>
    <row r="4" spans="2:1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19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/>
      <c r="H5" s="77"/>
      <c r="I5" s="78"/>
      <c r="J5" s="3">
        <v>3</v>
      </c>
      <c r="K5" s="3">
        <v>1</v>
      </c>
      <c r="L5" s="3">
        <v>1</v>
      </c>
      <c r="M5" s="3">
        <v>14</v>
      </c>
      <c r="N5" s="3">
        <v>3</v>
      </c>
      <c r="O5" s="3">
        <v>15</v>
      </c>
      <c r="P5" s="3">
        <v>6</v>
      </c>
      <c r="Q5" s="3">
        <v>10</v>
      </c>
      <c r="R5" s="3"/>
      <c r="S5" s="3">
        <f t="shared" ref="S5:S35" si="0">SUM(J5:R5)</f>
        <v>53</v>
      </c>
    </row>
    <row r="6" spans="2:19" x14ac:dyDescent="0.4">
      <c r="B6" s="19" t="s">
        <v>671</v>
      </c>
      <c r="C6" s="20" t="s">
        <v>75</v>
      </c>
      <c r="D6" s="19" t="s">
        <v>57</v>
      </c>
      <c r="E6" s="19">
        <v>1</v>
      </c>
      <c r="F6" s="24"/>
      <c r="G6" s="24"/>
      <c r="H6" s="77"/>
      <c r="I6" s="78"/>
      <c r="J6" s="3">
        <v>5</v>
      </c>
      <c r="K6" s="3">
        <v>7</v>
      </c>
      <c r="L6" s="3"/>
      <c r="M6" s="3"/>
      <c r="N6" s="3"/>
      <c r="O6" s="3"/>
      <c r="P6" s="3"/>
      <c r="Q6" s="3"/>
      <c r="R6" s="3"/>
      <c r="S6" s="3">
        <f t="shared" si="0"/>
        <v>12</v>
      </c>
    </row>
    <row r="7" spans="2:19" x14ac:dyDescent="0.4">
      <c r="B7" s="19" t="s">
        <v>485</v>
      </c>
      <c r="C7" s="20" t="s">
        <v>392</v>
      </c>
      <c r="D7" s="19" t="s">
        <v>57</v>
      </c>
      <c r="E7" s="19">
        <v>1</v>
      </c>
      <c r="F7" s="24"/>
      <c r="G7" s="24"/>
      <c r="H7" s="77"/>
      <c r="I7" s="78"/>
      <c r="J7" s="3">
        <v>2</v>
      </c>
      <c r="K7" s="3">
        <v>2</v>
      </c>
      <c r="L7" s="3">
        <v>2</v>
      </c>
      <c r="M7" s="3"/>
      <c r="N7" s="3"/>
      <c r="O7" s="3"/>
      <c r="P7" s="3"/>
      <c r="Q7" s="3"/>
      <c r="R7" s="3"/>
      <c r="S7" s="3">
        <f t="shared" si="0"/>
        <v>6</v>
      </c>
    </row>
    <row r="8" spans="2:19" x14ac:dyDescent="0.4">
      <c r="B8" s="19" t="s">
        <v>158</v>
      </c>
      <c r="C8" s="20" t="s">
        <v>131</v>
      </c>
      <c r="D8" s="19" t="s">
        <v>57</v>
      </c>
      <c r="E8" s="19">
        <v>2</v>
      </c>
      <c r="F8" s="24"/>
      <c r="G8" s="24"/>
      <c r="H8" s="77"/>
      <c r="I8" s="78"/>
      <c r="J8" s="3">
        <v>1</v>
      </c>
      <c r="K8" s="3">
        <v>5</v>
      </c>
      <c r="L8" s="3"/>
      <c r="M8" s="3"/>
      <c r="N8" s="3"/>
      <c r="O8" s="3"/>
      <c r="P8" s="3"/>
      <c r="Q8" s="3"/>
      <c r="R8" s="3"/>
      <c r="S8" s="3">
        <f t="shared" si="0"/>
        <v>6</v>
      </c>
    </row>
    <row r="9" spans="2:19" x14ac:dyDescent="0.4">
      <c r="B9" s="19" t="s">
        <v>503</v>
      </c>
      <c r="C9" s="20" t="s">
        <v>306</v>
      </c>
      <c r="D9" s="19" t="s">
        <v>57</v>
      </c>
      <c r="E9" s="19">
        <v>2</v>
      </c>
      <c r="F9" s="24"/>
      <c r="G9" s="24"/>
      <c r="H9" s="77"/>
      <c r="I9" s="78"/>
      <c r="J9" s="3">
        <v>13</v>
      </c>
      <c r="K9" s="3"/>
      <c r="L9" s="3"/>
      <c r="M9" s="3"/>
      <c r="N9" s="3"/>
      <c r="O9" s="3"/>
      <c r="P9" s="3"/>
      <c r="Q9" s="3"/>
      <c r="R9" s="3"/>
      <c r="S9" s="3">
        <f t="shared" si="0"/>
        <v>13</v>
      </c>
    </row>
    <row r="10" spans="2:19" x14ac:dyDescent="0.4">
      <c r="B10" s="19" t="s">
        <v>672</v>
      </c>
      <c r="C10" s="20" t="s">
        <v>306</v>
      </c>
      <c r="D10" s="19" t="s">
        <v>57</v>
      </c>
      <c r="E10" s="19">
        <v>1</v>
      </c>
      <c r="F10" s="24"/>
      <c r="G10" s="24"/>
      <c r="H10" s="77"/>
      <c r="I10" s="78"/>
      <c r="J10" s="3">
        <v>36</v>
      </c>
      <c r="K10" s="3"/>
      <c r="L10" s="3"/>
      <c r="M10" s="3"/>
      <c r="N10" s="3"/>
      <c r="O10" s="3"/>
      <c r="P10" s="3"/>
      <c r="Q10" s="3"/>
      <c r="R10" s="3"/>
      <c r="S10" s="3">
        <f t="shared" si="0"/>
        <v>36</v>
      </c>
    </row>
    <row r="11" spans="2:19" x14ac:dyDescent="0.4">
      <c r="B11" s="19" t="s">
        <v>2</v>
      </c>
      <c r="C11" s="20" t="s">
        <v>306</v>
      </c>
      <c r="D11" s="19" t="s">
        <v>194</v>
      </c>
      <c r="E11" s="19">
        <v>1</v>
      </c>
      <c r="F11" s="24"/>
      <c r="G11" s="24"/>
      <c r="H11" s="77"/>
      <c r="I11" s="78"/>
      <c r="J11" s="3">
        <v>1</v>
      </c>
      <c r="K11" s="3"/>
      <c r="L11" s="3"/>
      <c r="M11" s="3"/>
      <c r="N11" s="3"/>
      <c r="O11" s="3"/>
      <c r="P11" s="3"/>
      <c r="Q11" s="3"/>
      <c r="R11" s="3"/>
      <c r="S11" s="3">
        <f t="shared" si="0"/>
        <v>1</v>
      </c>
    </row>
    <row r="12" spans="2:19" x14ac:dyDescent="0.4">
      <c r="B12" s="19" t="s">
        <v>144</v>
      </c>
      <c r="C12" s="20" t="s">
        <v>310</v>
      </c>
      <c r="D12" s="19" t="s">
        <v>142</v>
      </c>
      <c r="E12" s="19">
        <v>1</v>
      </c>
      <c r="F12" s="24"/>
      <c r="G12" s="24"/>
      <c r="H12" s="77"/>
      <c r="I12" s="78"/>
      <c r="J12" s="3">
        <v>4</v>
      </c>
      <c r="K12" s="3"/>
      <c r="L12" s="3"/>
      <c r="M12" s="3"/>
      <c r="N12" s="3"/>
      <c r="O12" s="3"/>
      <c r="P12" s="3"/>
      <c r="Q12" s="3"/>
      <c r="R12" s="3"/>
      <c r="S12" s="3">
        <f t="shared" si="0"/>
        <v>4</v>
      </c>
    </row>
    <row r="13" spans="2:19" x14ac:dyDescent="0.4">
      <c r="B13" s="19" t="s">
        <v>150</v>
      </c>
      <c r="C13" s="20" t="s">
        <v>310</v>
      </c>
      <c r="D13" s="19" t="s">
        <v>194</v>
      </c>
      <c r="E13" s="19">
        <v>1</v>
      </c>
      <c r="F13" s="24"/>
      <c r="G13" s="24"/>
      <c r="H13" s="77"/>
      <c r="I13" s="78"/>
      <c r="J13" s="3">
        <v>1</v>
      </c>
      <c r="K13" s="3"/>
      <c r="L13" s="3"/>
      <c r="M13" s="3"/>
      <c r="N13" s="3"/>
      <c r="O13" s="3"/>
      <c r="P13" s="3"/>
      <c r="Q13" s="3"/>
      <c r="R13" s="3"/>
      <c r="S13" s="3">
        <f t="shared" si="0"/>
        <v>1</v>
      </c>
    </row>
    <row r="14" spans="2:19" x14ac:dyDescent="0.4">
      <c r="B14" s="19" t="s">
        <v>535</v>
      </c>
      <c r="C14" s="20" t="s">
        <v>92</v>
      </c>
      <c r="D14" s="19" t="s">
        <v>194</v>
      </c>
      <c r="E14" s="19">
        <v>1</v>
      </c>
      <c r="F14" s="24"/>
      <c r="G14" s="24"/>
      <c r="H14" s="77"/>
      <c r="I14" s="78"/>
      <c r="J14" s="3">
        <v>4</v>
      </c>
      <c r="K14" s="3">
        <v>4</v>
      </c>
      <c r="L14" s="3"/>
      <c r="M14" s="3"/>
      <c r="N14" s="3"/>
      <c r="O14" s="3"/>
      <c r="P14" s="3"/>
      <c r="Q14" s="3"/>
      <c r="R14" s="3"/>
      <c r="S14" s="3">
        <f t="shared" si="0"/>
        <v>8</v>
      </c>
    </row>
    <row r="15" spans="2:19" x14ac:dyDescent="0.4">
      <c r="B15" s="19" t="s">
        <v>336</v>
      </c>
      <c r="C15" s="20" t="s">
        <v>673</v>
      </c>
      <c r="D15" s="19" t="s">
        <v>44</v>
      </c>
      <c r="E15" s="19">
        <v>2</v>
      </c>
      <c r="F15" s="24"/>
      <c r="G15" s="19"/>
      <c r="H15" s="77"/>
      <c r="I15" s="19" t="s">
        <v>341</v>
      </c>
      <c r="J15" s="3">
        <v>1</v>
      </c>
      <c r="K15" s="3"/>
      <c r="L15" s="3"/>
      <c r="M15" s="3"/>
      <c r="N15" s="3"/>
      <c r="O15" s="3"/>
      <c r="P15" s="3"/>
      <c r="Q15" s="3"/>
      <c r="R15" s="3"/>
      <c r="S15" s="3">
        <f t="shared" si="0"/>
        <v>1</v>
      </c>
    </row>
    <row r="16" spans="2:19" x14ac:dyDescent="0.4">
      <c r="B16" s="19" t="s">
        <v>420</v>
      </c>
      <c r="C16" s="20" t="s">
        <v>673</v>
      </c>
      <c r="D16" s="19" t="s">
        <v>109</v>
      </c>
      <c r="E16" s="19">
        <v>2</v>
      </c>
      <c r="F16" s="24" t="s">
        <v>576</v>
      </c>
      <c r="G16" s="24"/>
      <c r="H16" s="77"/>
      <c r="I16" s="82" t="s">
        <v>746</v>
      </c>
      <c r="J16" s="3">
        <v>1</v>
      </c>
      <c r="K16" s="3"/>
      <c r="L16" s="3"/>
      <c r="M16" s="3"/>
      <c r="N16" s="3"/>
      <c r="O16" s="3"/>
      <c r="P16" s="3"/>
      <c r="Q16" s="3"/>
      <c r="R16" s="3"/>
      <c r="S16" s="3">
        <f t="shared" si="0"/>
        <v>1</v>
      </c>
    </row>
    <row r="17" spans="2:19" x14ac:dyDescent="0.4">
      <c r="B17" s="19" t="s">
        <v>564</v>
      </c>
      <c r="C17" s="20" t="s">
        <v>673</v>
      </c>
      <c r="D17" s="19" t="s">
        <v>44</v>
      </c>
      <c r="E17" s="19">
        <v>2</v>
      </c>
      <c r="F17" s="24" t="s">
        <v>576</v>
      </c>
      <c r="G17" s="24"/>
      <c r="H17" s="77"/>
      <c r="I17" s="82" t="s">
        <v>746</v>
      </c>
      <c r="J17" s="3">
        <v>6</v>
      </c>
      <c r="K17" s="3">
        <v>9</v>
      </c>
      <c r="L17" s="3"/>
      <c r="M17" s="3"/>
      <c r="N17" s="3"/>
      <c r="O17" s="3"/>
      <c r="P17" s="3"/>
      <c r="Q17" s="3"/>
      <c r="R17" s="3"/>
      <c r="S17" s="3">
        <f t="shared" si="0"/>
        <v>15</v>
      </c>
    </row>
    <row r="18" spans="2:19" x14ac:dyDescent="0.4">
      <c r="B18" s="19" t="s">
        <v>544</v>
      </c>
      <c r="C18" s="20" t="s">
        <v>384</v>
      </c>
      <c r="D18" s="19" t="s">
        <v>478</v>
      </c>
      <c r="E18" s="19">
        <v>1</v>
      </c>
      <c r="F18" s="24"/>
      <c r="G18" s="24"/>
      <c r="H18" s="77"/>
      <c r="I18" s="78"/>
      <c r="J18" s="3">
        <v>8</v>
      </c>
      <c r="K18" s="3"/>
      <c r="L18" s="3"/>
      <c r="M18" s="3"/>
      <c r="N18" s="3"/>
      <c r="O18" s="3"/>
      <c r="P18" s="3"/>
      <c r="Q18" s="3"/>
      <c r="R18" s="3"/>
      <c r="S18" s="3">
        <f t="shared" si="0"/>
        <v>8</v>
      </c>
    </row>
    <row r="19" spans="2:19" x14ac:dyDescent="0.4">
      <c r="B19" s="19" t="s">
        <v>565</v>
      </c>
      <c r="C19" s="20" t="s">
        <v>169</v>
      </c>
      <c r="D19" s="19" t="s">
        <v>86</v>
      </c>
      <c r="E19" s="19">
        <v>1</v>
      </c>
      <c r="F19" s="24"/>
      <c r="G19" s="24"/>
      <c r="H19" s="77"/>
      <c r="I19" s="78"/>
      <c r="J19" s="3">
        <v>2</v>
      </c>
      <c r="K19" s="3"/>
      <c r="L19" s="3"/>
      <c r="M19" s="3"/>
      <c r="N19" s="3"/>
      <c r="O19" s="3"/>
      <c r="P19" s="3"/>
      <c r="Q19" s="3"/>
      <c r="R19" s="3"/>
      <c r="S19" s="3">
        <f t="shared" si="0"/>
        <v>2</v>
      </c>
    </row>
    <row r="20" spans="2:19" x14ac:dyDescent="0.4">
      <c r="B20" s="19" t="s">
        <v>566</v>
      </c>
      <c r="C20" s="20" t="s">
        <v>0</v>
      </c>
      <c r="D20" s="19" t="s">
        <v>86</v>
      </c>
      <c r="E20" s="19">
        <v>1</v>
      </c>
      <c r="F20" s="24"/>
      <c r="G20" s="24"/>
      <c r="H20" s="77"/>
      <c r="I20" s="78"/>
      <c r="J20" s="3">
        <v>12</v>
      </c>
      <c r="K20" s="3">
        <v>7</v>
      </c>
      <c r="L20" s="3"/>
      <c r="M20" s="3"/>
      <c r="N20" s="3"/>
      <c r="O20" s="3"/>
      <c r="P20" s="3"/>
      <c r="Q20" s="3"/>
      <c r="R20" s="3"/>
      <c r="S20" s="3">
        <f t="shared" si="0"/>
        <v>19</v>
      </c>
    </row>
    <row r="21" spans="2:19" x14ac:dyDescent="0.4">
      <c r="B21" s="19" t="s">
        <v>513</v>
      </c>
      <c r="C21" s="20" t="s">
        <v>315</v>
      </c>
      <c r="D21" s="19" t="s">
        <v>194</v>
      </c>
      <c r="E21" s="19">
        <v>4</v>
      </c>
      <c r="F21" s="24"/>
      <c r="G21" s="24"/>
      <c r="H21" s="77"/>
      <c r="I21" s="78"/>
      <c r="J21" s="3">
        <v>5</v>
      </c>
      <c r="K21" s="3"/>
      <c r="L21" s="3"/>
      <c r="M21" s="3"/>
      <c r="N21" s="3"/>
      <c r="O21" s="3"/>
      <c r="P21" s="3"/>
      <c r="Q21" s="3"/>
      <c r="R21" s="3"/>
      <c r="S21" s="3">
        <f t="shared" si="0"/>
        <v>5</v>
      </c>
    </row>
    <row r="22" spans="2:19" x14ac:dyDescent="0.4">
      <c r="B22" s="19" t="s">
        <v>510</v>
      </c>
      <c r="C22" s="20" t="s">
        <v>169</v>
      </c>
      <c r="D22" s="19" t="s">
        <v>692</v>
      </c>
      <c r="E22" s="19">
        <v>1</v>
      </c>
      <c r="F22" s="24"/>
      <c r="G22" s="24"/>
      <c r="H22" s="77"/>
      <c r="I22" s="78"/>
      <c r="J22" s="3"/>
      <c r="K22" s="3"/>
      <c r="L22" s="3"/>
      <c r="M22" s="3"/>
      <c r="N22" s="3"/>
      <c r="O22" s="3"/>
      <c r="P22" s="3"/>
      <c r="Q22" s="3"/>
      <c r="R22" s="3"/>
      <c r="S22" s="3">
        <f t="shared" si="0"/>
        <v>0</v>
      </c>
    </row>
    <row r="23" spans="2:19" x14ac:dyDescent="0.4">
      <c r="B23" s="19" t="s">
        <v>461</v>
      </c>
      <c r="C23" s="20" t="s">
        <v>673</v>
      </c>
      <c r="D23" s="19" t="s">
        <v>109</v>
      </c>
      <c r="E23" s="19">
        <v>1</v>
      </c>
      <c r="F23" s="24" t="s">
        <v>168</v>
      </c>
      <c r="G23" s="24"/>
      <c r="H23" s="77"/>
      <c r="I23" s="82" t="s">
        <v>746</v>
      </c>
      <c r="J23" s="3">
        <v>5</v>
      </c>
      <c r="K23" s="3">
        <v>4</v>
      </c>
      <c r="L23" s="3">
        <v>4</v>
      </c>
      <c r="M23" s="3">
        <v>1</v>
      </c>
      <c r="N23" s="3"/>
      <c r="O23" s="3"/>
      <c r="P23" s="3"/>
      <c r="Q23" s="3"/>
      <c r="R23" s="3"/>
      <c r="S23" s="3">
        <f t="shared" si="0"/>
        <v>14</v>
      </c>
    </row>
    <row r="24" spans="2:19" x14ac:dyDescent="0.4">
      <c r="B24" s="19" t="s">
        <v>234</v>
      </c>
      <c r="C24" s="20" t="s">
        <v>164</v>
      </c>
      <c r="D24" s="19" t="s">
        <v>135</v>
      </c>
      <c r="E24" s="19">
        <v>1</v>
      </c>
      <c r="F24" s="24"/>
      <c r="G24" s="24"/>
      <c r="H24" s="77"/>
      <c r="I24" s="78"/>
      <c r="J24" s="3"/>
      <c r="K24" s="3">
        <v>2</v>
      </c>
      <c r="L24" s="3">
        <v>2</v>
      </c>
      <c r="M24" s="3"/>
      <c r="N24" s="3"/>
      <c r="O24" s="3"/>
      <c r="P24" s="3"/>
      <c r="Q24" s="3"/>
      <c r="R24" s="3"/>
      <c r="S24" s="3">
        <f t="shared" si="0"/>
        <v>4</v>
      </c>
    </row>
    <row r="25" spans="2:19" x14ac:dyDescent="0.4">
      <c r="B25" s="19" t="s">
        <v>575</v>
      </c>
      <c r="C25" s="20" t="s">
        <v>164</v>
      </c>
      <c r="D25" s="19" t="s">
        <v>159</v>
      </c>
      <c r="E25" s="19">
        <v>1</v>
      </c>
      <c r="F25" s="24"/>
      <c r="G25" s="24"/>
      <c r="H25" s="77"/>
      <c r="I25" s="78"/>
      <c r="J25" s="3">
        <v>8</v>
      </c>
      <c r="K25" s="3">
        <v>3</v>
      </c>
      <c r="L25" s="3">
        <v>1</v>
      </c>
      <c r="M25" s="3"/>
      <c r="N25" s="3"/>
      <c r="O25" s="3"/>
      <c r="P25" s="3"/>
      <c r="Q25" s="3"/>
      <c r="R25" s="3"/>
      <c r="S25" s="3">
        <f t="shared" si="0"/>
        <v>12</v>
      </c>
    </row>
    <row r="26" spans="2:19" x14ac:dyDescent="0.4">
      <c r="B26" s="19" t="s">
        <v>18</v>
      </c>
      <c r="C26" s="20" t="s">
        <v>164</v>
      </c>
      <c r="D26" s="19" t="s">
        <v>86</v>
      </c>
      <c r="E26" s="19">
        <v>1</v>
      </c>
      <c r="F26" s="24"/>
      <c r="G26" s="24"/>
      <c r="H26" s="77"/>
      <c r="I26" s="78"/>
      <c r="J26" s="3">
        <v>3</v>
      </c>
      <c r="K26" s="3"/>
      <c r="L26" s="3"/>
      <c r="M26" s="3"/>
      <c r="N26" s="3"/>
      <c r="O26" s="3"/>
      <c r="P26" s="3"/>
      <c r="Q26" s="3"/>
      <c r="R26" s="3"/>
      <c r="S26" s="3">
        <f t="shared" si="0"/>
        <v>3</v>
      </c>
    </row>
    <row r="27" spans="2:19" x14ac:dyDescent="0.4">
      <c r="B27" s="19" t="s">
        <v>644</v>
      </c>
      <c r="C27" s="20" t="s">
        <v>75</v>
      </c>
      <c r="D27" s="19" t="s">
        <v>57</v>
      </c>
      <c r="E27" s="19">
        <v>2</v>
      </c>
      <c r="F27" s="24" t="s">
        <v>168</v>
      </c>
      <c r="G27" s="24"/>
      <c r="H27" s="77"/>
      <c r="I27" s="78"/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/>
      <c r="P27" s="3"/>
      <c r="Q27" s="3"/>
      <c r="R27" s="3"/>
      <c r="S27" s="3">
        <f t="shared" si="0"/>
        <v>5</v>
      </c>
    </row>
    <row r="28" spans="2:19" x14ac:dyDescent="0.4">
      <c r="B28" s="19" t="s">
        <v>552</v>
      </c>
      <c r="C28" s="20" t="s">
        <v>306</v>
      </c>
      <c r="D28" s="19" t="s">
        <v>57</v>
      </c>
      <c r="E28" s="19">
        <v>2</v>
      </c>
      <c r="F28" s="24" t="s">
        <v>168</v>
      </c>
      <c r="G28" s="24"/>
      <c r="H28" s="77"/>
      <c r="I28" s="78"/>
      <c r="J28" s="3">
        <v>2</v>
      </c>
      <c r="K28" s="3"/>
      <c r="L28" s="3"/>
      <c r="M28" s="3"/>
      <c r="N28" s="3"/>
      <c r="O28" s="3"/>
      <c r="P28" s="3"/>
      <c r="Q28" s="3"/>
      <c r="R28" s="3"/>
      <c r="S28" s="3">
        <f t="shared" si="0"/>
        <v>2</v>
      </c>
    </row>
    <row r="29" spans="2:19" x14ac:dyDescent="0.4">
      <c r="B29" s="19" t="s">
        <v>708</v>
      </c>
      <c r="C29" s="20" t="s">
        <v>306</v>
      </c>
      <c r="D29" s="19" t="s">
        <v>194</v>
      </c>
      <c r="E29" s="19">
        <v>1</v>
      </c>
      <c r="F29" s="24" t="s">
        <v>168</v>
      </c>
      <c r="G29" s="24"/>
      <c r="H29" s="77"/>
      <c r="I29" s="78"/>
      <c r="J29" s="3">
        <v>1</v>
      </c>
      <c r="K29" s="3"/>
      <c r="L29" s="3"/>
      <c r="M29" s="3"/>
      <c r="N29" s="3"/>
      <c r="O29" s="3"/>
      <c r="P29" s="3"/>
      <c r="Q29" s="3"/>
      <c r="R29" s="3"/>
      <c r="S29" s="3">
        <f t="shared" si="0"/>
        <v>1</v>
      </c>
    </row>
    <row r="30" spans="2:19" x14ac:dyDescent="0.4">
      <c r="B30" s="19" t="s">
        <v>709</v>
      </c>
      <c r="C30" s="20" t="s">
        <v>171</v>
      </c>
      <c r="D30" s="19" t="s">
        <v>162</v>
      </c>
      <c r="E30" s="19">
        <v>1</v>
      </c>
      <c r="F30" s="24"/>
      <c r="G30" s="24"/>
      <c r="H30" s="77"/>
      <c r="I30" s="78"/>
      <c r="J30" s="3">
        <v>1</v>
      </c>
      <c r="K30" s="3"/>
      <c r="L30" s="3"/>
      <c r="M30" s="3"/>
      <c r="N30" s="3"/>
      <c r="O30" s="3"/>
      <c r="P30" s="3"/>
      <c r="Q30" s="3"/>
      <c r="R30" s="3"/>
      <c r="S30" s="3">
        <f t="shared" si="0"/>
        <v>1</v>
      </c>
    </row>
    <row r="31" spans="2:19" x14ac:dyDescent="0.4">
      <c r="B31" s="19" t="s">
        <v>515</v>
      </c>
      <c r="C31" s="20" t="s">
        <v>25</v>
      </c>
      <c r="D31" s="19" t="s">
        <v>57</v>
      </c>
      <c r="E31" s="19">
        <v>2</v>
      </c>
      <c r="F31" s="24" t="s">
        <v>304</v>
      </c>
      <c r="G31" s="24"/>
      <c r="H31" s="77"/>
      <c r="I31" s="78"/>
      <c r="J31" s="3">
        <v>1</v>
      </c>
      <c r="K31" s="3">
        <v>1</v>
      </c>
      <c r="L31" s="3"/>
      <c r="M31" s="3"/>
      <c r="N31" s="3"/>
      <c r="O31" s="3"/>
      <c r="P31" s="3"/>
      <c r="Q31" s="3"/>
      <c r="R31" s="3"/>
      <c r="S31" s="3">
        <f t="shared" si="0"/>
        <v>2</v>
      </c>
    </row>
    <row r="32" spans="2:19" x14ac:dyDescent="0.4">
      <c r="B32" s="19" t="s">
        <v>520</v>
      </c>
      <c r="C32" s="20" t="s">
        <v>25</v>
      </c>
      <c r="D32" s="19" t="s">
        <v>57</v>
      </c>
      <c r="E32" s="19">
        <v>1</v>
      </c>
      <c r="F32" s="24" t="s">
        <v>304</v>
      </c>
      <c r="G32" s="24"/>
      <c r="H32" s="77"/>
      <c r="I32" s="78"/>
      <c r="J32" s="3">
        <v>1</v>
      </c>
      <c r="K32" s="3"/>
      <c r="L32" s="3"/>
      <c r="M32" s="3"/>
      <c r="N32" s="3"/>
      <c r="O32" s="3"/>
      <c r="P32" s="3"/>
      <c r="Q32" s="3"/>
      <c r="R32" s="3"/>
      <c r="S32" s="3">
        <f t="shared" si="0"/>
        <v>1</v>
      </c>
    </row>
    <row r="33" spans="2:19" x14ac:dyDescent="0.4">
      <c r="B33" s="19" t="s">
        <v>414</v>
      </c>
      <c r="C33" s="20" t="s">
        <v>25</v>
      </c>
      <c r="D33" s="19" t="s">
        <v>194</v>
      </c>
      <c r="E33" s="19">
        <v>1</v>
      </c>
      <c r="F33" s="24" t="s">
        <v>747</v>
      </c>
      <c r="G33" s="24"/>
      <c r="H33" s="77"/>
      <c r="I33" s="78"/>
      <c r="J33" s="3">
        <v>1</v>
      </c>
      <c r="K33" s="3">
        <v>1</v>
      </c>
      <c r="L33" s="3"/>
      <c r="M33" s="3"/>
      <c r="N33" s="3"/>
      <c r="O33" s="3"/>
      <c r="P33" s="3"/>
      <c r="Q33" s="3"/>
      <c r="R33" s="3"/>
      <c r="S33" s="3">
        <f t="shared" si="0"/>
        <v>2</v>
      </c>
    </row>
    <row r="34" spans="2:19" x14ac:dyDescent="0.4">
      <c r="B34" s="19" t="s">
        <v>584</v>
      </c>
      <c r="C34" s="20" t="s">
        <v>25</v>
      </c>
      <c r="D34" s="19" t="s">
        <v>194</v>
      </c>
      <c r="E34" s="19">
        <v>1</v>
      </c>
      <c r="F34" s="24" t="s">
        <v>140</v>
      </c>
      <c r="G34" s="24"/>
      <c r="H34" s="77"/>
      <c r="I34" s="78"/>
      <c r="J34" s="3">
        <v>1</v>
      </c>
      <c r="K34" s="3">
        <v>1</v>
      </c>
      <c r="L34" s="3"/>
      <c r="M34" s="3"/>
      <c r="N34" s="3"/>
      <c r="O34" s="3"/>
      <c r="P34" s="3"/>
      <c r="Q34" s="3"/>
      <c r="R34" s="3"/>
      <c r="S34" s="3">
        <f t="shared" si="0"/>
        <v>2</v>
      </c>
    </row>
    <row r="35" spans="2:19" x14ac:dyDescent="0.4">
      <c r="B35" s="19" t="s">
        <v>523</v>
      </c>
      <c r="C35" s="20" t="s">
        <v>25</v>
      </c>
      <c r="D35" s="19" t="s">
        <v>194</v>
      </c>
      <c r="E35" s="19">
        <v>1</v>
      </c>
      <c r="F35" s="24" t="s">
        <v>140</v>
      </c>
      <c r="G35" s="24"/>
      <c r="H35" s="77"/>
      <c r="I35" s="78"/>
      <c r="J35" s="3">
        <v>2</v>
      </c>
      <c r="K35" s="3"/>
      <c r="L35" s="3"/>
      <c r="M35" s="3"/>
      <c r="N35" s="3"/>
      <c r="O35" s="3"/>
      <c r="P35" s="3"/>
      <c r="Q35" s="3"/>
      <c r="R35" s="3"/>
      <c r="S35" s="3">
        <f t="shared" si="0"/>
        <v>2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※dataシート!$I$2:$I$7</xm:f>
          </x14:formula1>
          <xm:sqref>E5:E35</xm:sqref>
        </x14:dataValidation>
        <x14:dataValidation type="list" allowBlank="1" showInputMessage="1" showErrorMessage="1" xr:uid="{00000000-0002-0000-0F00-000001000000}">
          <x14:formula1>
            <xm:f>※dataシート!$D$2:$D$87</xm:f>
          </x14:formula1>
          <xm:sqref>D5:D35</xm:sqref>
        </x14:dataValidation>
        <x14:dataValidation type="list" allowBlank="1" showInputMessage="1" showErrorMessage="1" xr:uid="{00000000-0002-0000-0F00-000002000000}">
          <x14:formula1>
            <xm:f>※dataシート!$F$2:$F$54</xm:f>
          </x14:formula1>
          <xm:sqref>C5:C35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  <pageSetUpPr fitToPage="1"/>
  </sheetPr>
  <dimension ref="B1:J49"/>
  <sheetViews>
    <sheetView showGridLines="0" zoomScale="70" zoomScaleNormal="70" workbookViewId="0">
      <selection activeCell="B1" sqref="B1:D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8.625" style="2" customWidth="1"/>
    <col min="10" max="10" width="8.75" customWidth="1"/>
  </cols>
  <sheetData>
    <row r="1" spans="2:9" x14ac:dyDescent="0.4">
      <c r="B1" s="191" t="s">
        <v>810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>
        <v>7</v>
      </c>
      <c r="H5" s="77">
        <v>3000</v>
      </c>
      <c r="I5" s="78"/>
    </row>
    <row r="6" spans="2:9" x14ac:dyDescent="0.4">
      <c r="B6" s="19" t="s">
        <v>671</v>
      </c>
      <c r="C6" s="20" t="s">
        <v>75</v>
      </c>
      <c r="D6" s="19" t="s">
        <v>194</v>
      </c>
      <c r="E6" s="19">
        <v>1</v>
      </c>
      <c r="F6" s="24"/>
      <c r="G6" s="24">
        <v>4</v>
      </c>
      <c r="H6" s="77">
        <v>3000</v>
      </c>
      <c r="I6" s="78"/>
    </row>
    <row r="7" spans="2:9" x14ac:dyDescent="0.4">
      <c r="B7" s="19" t="s">
        <v>485</v>
      </c>
      <c r="C7" s="20" t="s">
        <v>306</v>
      </c>
      <c r="D7" s="19" t="s">
        <v>57</v>
      </c>
      <c r="E7" s="19">
        <v>2</v>
      </c>
      <c r="F7" s="24"/>
      <c r="G7" s="24">
        <v>35</v>
      </c>
      <c r="H7" s="77">
        <v>3000</v>
      </c>
      <c r="I7" s="78"/>
    </row>
    <row r="8" spans="2:9" x14ac:dyDescent="0.4">
      <c r="B8" s="19" t="s">
        <v>485</v>
      </c>
      <c r="C8" s="20" t="s">
        <v>306</v>
      </c>
      <c r="D8" s="82" t="s">
        <v>181</v>
      </c>
      <c r="E8" s="19">
        <v>2</v>
      </c>
      <c r="F8" s="24"/>
      <c r="G8" s="25">
        <v>12</v>
      </c>
      <c r="H8" s="77">
        <v>3000</v>
      </c>
      <c r="I8" s="78"/>
    </row>
    <row r="9" spans="2:9" x14ac:dyDescent="0.4">
      <c r="B9" s="19" t="s">
        <v>158</v>
      </c>
      <c r="C9" s="20" t="s">
        <v>310</v>
      </c>
      <c r="D9" s="19" t="s">
        <v>128</v>
      </c>
      <c r="E9" s="19">
        <v>1</v>
      </c>
      <c r="F9" s="24"/>
      <c r="G9" s="24">
        <v>4</v>
      </c>
      <c r="H9" s="77">
        <v>3000</v>
      </c>
      <c r="I9" s="78"/>
    </row>
    <row r="10" spans="2:9" x14ac:dyDescent="0.4">
      <c r="B10" s="19" t="s">
        <v>503</v>
      </c>
      <c r="C10" s="20" t="s">
        <v>310</v>
      </c>
      <c r="D10" s="19" t="s">
        <v>132</v>
      </c>
      <c r="E10" s="19">
        <v>1</v>
      </c>
      <c r="F10" s="24"/>
      <c r="G10" s="24">
        <v>1</v>
      </c>
      <c r="H10" s="77">
        <v>3000</v>
      </c>
      <c r="I10" s="78"/>
    </row>
    <row r="11" spans="2:9" x14ac:dyDescent="0.4">
      <c r="B11" s="19" t="s">
        <v>672</v>
      </c>
      <c r="C11" s="20" t="s">
        <v>315</v>
      </c>
      <c r="D11" s="19" t="s">
        <v>194</v>
      </c>
      <c r="E11" s="19">
        <v>4</v>
      </c>
      <c r="F11" s="24"/>
      <c r="G11" s="24">
        <v>1</v>
      </c>
      <c r="H11" s="77">
        <v>3000</v>
      </c>
      <c r="I11" s="78"/>
    </row>
    <row r="12" spans="2:9" x14ac:dyDescent="0.4">
      <c r="B12" s="19" t="s">
        <v>2</v>
      </c>
      <c r="C12" s="20" t="s">
        <v>92</v>
      </c>
      <c r="D12" s="19" t="s">
        <v>135</v>
      </c>
      <c r="E12" s="19">
        <v>1</v>
      </c>
      <c r="F12" s="24"/>
      <c r="G12" s="24">
        <v>0</v>
      </c>
      <c r="H12" s="77">
        <v>3000</v>
      </c>
      <c r="I12" s="78"/>
    </row>
    <row r="13" spans="2:9" x14ac:dyDescent="0.4">
      <c r="B13" s="19" t="s">
        <v>144</v>
      </c>
      <c r="C13" s="20" t="s">
        <v>105</v>
      </c>
      <c r="D13" s="19" t="s">
        <v>57</v>
      </c>
      <c r="E13" s="19">
        <v>1</v>
      </c>
      <c r="F13" s="24"/>
      <c r="G13" s="24">
        <v>30</v>
      </c>
      <c r="H13" s="77">
        <v>3000</v>
      </c>
      <c r="I13" s="19"/>
    </row>
    <row r="14" spans="2:9" x14ac:dyDescent="0.4">
      <c r="B14" s="19" t="s">
        <v>150</v>
      </c>
      <c r="C14" s="20" t="s">
        <v>0</v>
      </c>
      <c r="D14" s="19" t="s">
        <v>128</v>
      </c>
      <c r="E14" s="19">
        <v>1</v>
      </c>
      <c r="F14" s="24"/>
      <c r="G14" s="24">
        <v>0</v>
      </c>
      <c r="H14" s="77">
        <v>3000</v>
      </c>
      <c r="I14" s="78"/>
    </row>
    <row r="15" spans="2:9" x14ac:dyDescent="0.4">
      <c r="B15" s="79" t="s">
        <v>535</v>
      </c>
      <c r="C15" s="87" t="s">
        <v>306</v>
      </c>
      <c r="D15" s="83" t="s">
        <v>181</v>
      </c>
      <c r="E15" s="79">
        <v>4</v>
      </c>
      <c r="F15" s="88"/>
      <c r="G15" s="90">
        <v>21</v>
      </c>
      <c r="H15" s="77">
        <v>3000</v>
      </c>
      <c r="I15" s="79"/>
    </row>
    <row r="16" spans="2:9" x14ac:dyDescent="0.4">
      <c r="B16" s="19" t="s">
        <v>336</v>
      </c>
      <c r="C16" s="20" t="s">
        <v>306</v>
      </c>
      <c r="D16" s="19" t="s">
        <v>194</v>
      </c>
      <c r="E16" s="19">
        <v>1</v>
      </c>
      <c r="F16" s="24"/>
      <c r="G16" s="24">
        <v>2</v>
      </c>
      <c r="H16" s="77">
        <v>3000</v>
      </c>
      <c r="I16" s="78"/>
    </row>
    <row r="17" spans="2:10" x14ac:dyDescent="0.4">
      <c r="B17" s="19" t="s">
        <v>420</v>
      </c>
      <c r="C17" s="20" t="s">
        <v>281</v>
      </c>
      <c r="D17" s="19" t="s">
        <v>128</v>
      </c>
      <c r="E17" s="19">
        <v>1</v>
      </c>
      <c r="F17" s="24" t="s">
        <v>153</v>
      </c>
      <c r="G17" s="24">
        <v>3</v>
      </c>
      <c r="H17" s="77">
        <v>3000</v>
      </c>
      <c r="I17" s="78"/>
    </row>
    <row r="18" spans="2:10" x14ac:dyDescent="0.4">
      <c r="B18" s="79" t="s">
        <v>564</v>
      </c>
      <c r="C18" s="87" t="s">
        <v>673</v>
      </c>
      <c r="D18" s="79" t="s">
        <v>109</v>
      </c>
      <c r="E18" s="79">
        <v>7</v>
      </c>
      <c r="F18" s="88" t="s">
        <v>769</v>
      </c>
      <c r="G18" s="79">
        <v>2</v>
      </c>
      <c r="H18" s="77">
        <v>3000</v>
      </c>
      <c r="I18" s="88" t="s">
        <v>45</v>
      </c>
      <c r="J18" s="2"/>
    </row>
    <row r="19" spans="2:10" x14ac:dyDescent="0.4">
      <c r="B19" s="19" t="s">
        <v>544</v>
      </c>
      <c r="C19" s="20" t="s">
        <v>75</v>
      </c>
      <c r="D19" s="19" t="s">
        <v>57</v>
      </c>
      <c r="E19" s="19">
        <v>1</v>
      </c>
      <c r="F19" s="24"/>
      <c r="G19" s="24">
        <v>13</v>
      </c>
      <c r="H19" s="77">
        <v>3000</v>
      </c>
      <c r="I19" s="78"/>
    </row>
    <row r="20" spans="2:10" x14ac:dyDescent="0.4">
      <c r="B20" s="19" t="s">
        <v>565</v>
      </c>
      <c r="C20" s="20" t="s">
        <v>306</v>
      </c>
      <c r="D20" s="19" t="s">
        <v>57</v>
      </c>
      <c r="E20" s="19">
        <v>1</v>
      </c>
      <c r="F20" s="24"/>
      <c r="G20" s="24">
        <v>2</v>
      </c>
      <c r="H20" s="77">
        <v>3000</v>
      </c>
      <c r="I20" s="78"/>
    </row>
    <row r="21" spans="2:10" x14ac:dyDescent="0.4">
      <c r="B21" s="19" t="s">
        <v>566</v>
      </c>
      <c r="C21" s="20" t="s">
        <v>306</v>
      </c>
      <c r="D21" s="19" t="s">
        <v>194</v>
      </c>
      <c r="E21" s="19">
        <v>1</v>
      </c>
      <c r="F21" s="24"/>
      <c r="G21" s="24">
        <v>4</v>
      </c>
      <c r="H21" s="77">
        <v>3000</v>
      </c>
      <c r="I21" s="78"/>
    </row>
    <row r="22" spans="2:10" x14ac:dyDescent="0.4">
      <c r="B22" s="19" t="s">
        <v>513</v>
      </c>
      <c r="C22" s="20" t="s">
        <v>306</v>
      </c>
      <c r="D22" s="82" t="s">
        <v>181</v>
      </c>
      <c r="E22" s="19">
        <v>2</v>
      </c>
      <c r="F22" s="24"/>
      <c r="G22" s="25">
        <v>16</v>
      </c>
      <c r="H22" s="77">
        <v>3000</v>
      </c>
      <c r="I22" s="78"/>
    </row>
    <row r="23" spans="2:10" x14ac:dyDescent="0.4">
      <c r="B23" s="19" t="s">
        <v>510</v>
      </c>
      <c r="C23" s="20" t="s">
        <v>392</v>
      </c>
      <c r="D23" s="19" t="s">
        <v>57</v>
      </c>
      <c r="E23" s="19">
        <v>1</v>
      </c>
      <c r="F23" s="24"/>
      <c r="G23" s="24">
        <v>3</v>
      </c>
      <c r="H23" s="77">
        <v>3000</v>
      </c>
      <c r="I23" s="78"/>
    </row>
    <row r="24" spans="2:10" x14ac:dyDescent="0.4">
      <c r="B24" s="19" t="s">
        <v>510</v>
      </c>
      <c r="C24" s="20" t="s">
        <v>392</v>
      </c>
      <c r="D24" s="82" t="s">
        <v>181</v>
      </c>
      <c r="E24" s="19">
        <v>1</v>
      </c>
      <c r="F24" s="24"/>
      <c r="G24" s="25">
        <v>1</v>
      </c>
      <c r="H24" s="77">
        <v>3000</v>
      </c>
      <c r="I24" s="78"/>
    </row>
    <row r="25" spans="2:10" x14ac:dyDescent="0.4">
      <c r="B25" s="19" t="s">
        <v>461</v>
      </c>
      <c r="C25" s="20" t="s">
        <v>306</v>
      </c>
      <c r="D25" s="19" t="s">
        <v>57</v>
      </c>
      <c r="E25" s="19">
        <v>6</v>
      </c>
      <c r="F25" s="24"/>
      <c r="G25" s="24">
        <v>2</v>
      </c>
      <c r="H25" s="77">
        <v>3000</v>
      </c>
      <c r="I25" s="19" t="s">
        <v>45</v>
      </c>
    </row>
    <row r="26" spans="2:10" x14ac:dyDescent="0.4">
      <c r="B26" s="19" t="s">
        <v>234</v>
      </c>
      <c r="C26" s="20" t="s">
        <v>0</v>
      </c>
      <c r="D26" s="19" t="s">
        <v>193</v>
      </c>
      <c r="E26" s="19">
        <v>1</v>
      </c>
      <c r="F26" s="24" t="s">
        <v>711</v>
      </c>
      <c r="G26" s="24">
        <v>7</v>
      </c>
      <c r="H26" s="77">
        <v>3000</v>
      </c>
      <c r="I26" s="78"/>
    </row>
    <row r="27" spans="2:10" x14ac:dyDescent="0.4">
      <c r="B27" s="19" t="s">
        <v>575</v>
      </c>
      <c r="C27" s="20" t="s">
        <v>306</v>
      </c>
      <c r="D27" s="19" t="s">
        <v>57</v>
      </c>
      <c r="E27" s="19">
        <v>1</v>
      </c>
      <c r="F27" s="24" t="s">
        <v>743</v>
      </c>
      <c r="G27" s="24">
        <v>6</v>
      </c>
      <c r="H27" s="77">
        <v>3000</v>
      </c>
      <c r="I27" s="19"/>
    </row>
    <row r="28" spans="2:10" x14ac:dyDescent="0.4">
      <c r="B28" s="19" t="s">
        <v>18</v>
      </c>
      <c r="C28" s="20" t="s">
        <v>0</v>
      </c>
      <c r="D28" s="82" t="s">
        <v>181</v>
      </c>
      <c r="E28" s="19">
        <v>1</v>
      </c>
      <c r="F28" s="24" t="s">
        <v>711</v>
      </c>
      <c r="G28" s="25">
        <v>8</v>
      </c>
      <c r="H28" s="77">
        <v>3000</v>
      </c>
      <c r="I28" s="78"/>
    </row>
    <row r="29" spans="2:10" x14ac:dyDescent="0.4">
      <c r="B29" s="19" t="s">
        <v>644</v>
      </c>
      <c r="C29" s="20" t="s">
        <v>0</v>
      </c>
      <c r="D29" s="19" t="s">
        <v>193</v>
      </c>
      <c r="E29" s="19">
        <v>1</v>
      </c>
      <c r="F29" s="24"/>
      <c r="G29" s="24">
        <v>0</v>
      </c>
      <c r="H29" s="77">
        <v>3000</v>
      </c>
      <c r="I29" s="79" t="s">
        <v>770</v>
      </c>
    </row>
    <row r="30" spans="2:10" x14ac:dyDescent="0.4">
      <c r="B30" s="19" t="s">
        <v>552</v>
      </c>
      <c r="C30" s="20" t="s">
        <v>315</v>
      </c>
      <c r="D30" s="19" t="s">
        <v>194</v>
      </c>
      <c r="E30" s="19">
        <v>5</v>
      </c>
      <c r="F30" s="24"/>
      <c r="G30" s="24">
        <v>3</v>
      </c>
      <c r="H30" s="77">
        <v>3000</v>
      </c>
      <c r="I30" s="19"/>
    </row>
    <row r="31" spans="2:10" x14ac:dyDescent="0.4">
      <c r="B31" s="19" t="s">
        <v>708</v>
      </c>
      <c r="C31" s="20" t="s">
        <v>0</v>
      </c>
      <c r="D31" s="19" t="s">
        <v>135</v>
      </c>
      <c r="E31" s="19">
        <v>1</v>
      </c>
      <c r="F31" s="24"/>
      <c r="G31" s="24">
        <v>3</v>
      </c>
      <c r="H31" s="77">
        <v>3000</v>
      </c>
      <c r="I31" s="78"/>
    </row>
    <row r="32" spans="2:10" x14ac:dyDescent="0.4">
      <c r="B32" s="19" t="s">
        <v>709</v>
      </c>
      <c r="C32" s="20" t="s">
        <v>92</v>
      </c>
      <c r="D32" s="19" t="s">
        <v>135</v>
      </c>
      <c r="E32" s="19">
        <v>1</v>
      </c>
      <c r="F32" s="24"/>
      <c r="G32" s="24">
        <v>1</v>
      </c>
      <c r="H32" s="77">
        <v>3000</v>
      </c>
      <c r="I32" s="78"/>
    </row>
    <row r="33" spans="2:10" x14ac:dyDescent="0.4">
      <c r="B33" s="19" t="s">
        <v>615</v>
      </c>
      <c r="C33" s="20" t="s">
        <v>306</v>
      </c>
      <c r="D33" s="19" t="s">
        <v>57</v>
      </c>
      <c r="E33" s="19">
        <v>1</v>
      </c>
      <c r="F33" s="24"/>
      <c r="G33" s="24">
        <v>2</v>
      </c>
      <c r="H33" s="77">
        <v>3000</v>
      </c>
      <c r="I33" s="78"/>
    </row>
    <row r="34" spans="2:10" x14ac:dyDescent="0.4">
      <c r="B34" s="19" t="s">
        <v>184</v>
      </c>
      <c r="C34" s="20" t="s">
        <v>673</v>
      </c>
      <c r="D34" s="19" t="s">
        <v>109</v>
      </c>
      <c r="E34" s="19">
        <v>4</v>
      </c>
      <c r="F34" s="24"/>
      <c r="G34" s="19">
        <v>12</v>
      </c>
      <c r="H34" s="77">
        <v>3000</v>
      </c>
      <c r="I34" s="19" t="s">
        <v>668</v>
      </c>
      <c r="J34" s="2"/>
    </row>
    <row r="35" spans="2:10" x14ac:dyDescent="0.4">
      <c r="B35" s="19" t="s">
        <v>710</v>
      </c>
      <c r="C35" s="20" t="s">
        <v>673</v>
      </c>
      <c r="D35" s="19" t="s">
        <v>44</v>
      </c>
      <c r="E35" s="19">
        <v>2</v>
      </c>
      <c r="F35" s="24"/>
      <c r="G35" s="19">
        <v>3</v>
      </c>
      <c r="H35" s="77">
        <v>3000</v>
      </c>
      <c r="I35" s="19" t="s">
        <v>476</v>
      </c>
      <c r="J35" s="2"/>
    </row>
    <row r="36" spans="2:10" x14ac:dyDescent="0.4">
      <c r="B36" s="19" t="s">
        <v>690</v>
      </c>
      <c r="C36" s="20" t="s">
        <v>310</v>
      </c>
      <c r="D36" s="19" t="s">
        <v>132</v>
      </c>
      <c r="E36" s="19">
        <v>1</v>
      </c>
      <c r="F36" s="24"/>
      <c r="G36" s="24">
        <v>1</v>
      </c>
      <c r="H36" s="77">
        <v>3000</v>
      </c>
      <c r="I36" s="78"/>
    </row>
    <row r="37" spans="2:10" x14ac:dyDescent="0.4">
      <c r="B37" s="19" t="s">
        <v>737</v>
      </c>
      <c r="C37" s="20" t="s">
        <v>673</v>
      </c>
      <c r="D37" s="19" t="s">
        <v>109</v>
      </c>
      <c r="E37" s="19">
        <v>3</v>
      </c>
      <c r="F37" s="24"/>
      <c r="G37" s="19">
        <v>6</v>
      </c>
      <c r="H37" s="77">
        <v>3000</v>
      </c>
      <c r="I37" s="19" t="s">
        <v>669</v>
      </c>
      <c r="J37" s="2"/>
    </row>
    <row r="38" spans="2:10" x14ac:dyDescent="0.4">
      <c r="B38" s="19" t="s">
        <v>738</v>
      </c>
      <c r="C38" s="87" t="s">
        <v>171</v>
      </c>
      <c r="D38" s="83" t="s">
        <v>181</v>
      </c>
      <c r="E38" s="79">
        <v>1</v>
      </c>
      <c r="F38" s="88"/>
      <c r="G38" s="90">
        <v>4</v>
      </c>
      <c r="H38" s="77">
        <v>3000</v>
      </c>
      <c r="I38" s="78"/>
    </row>
    <row r="39" spans="2:10" x14ac:dyDescent="0.4">
      <c r="B39" s="19" t="s">
        <v>739</v>
      </c>
      <c r="C39" s="20" t="s">
        <v>164</v>
      </c>
      <c r="D39" s="19" t="s">
        <v>159</v>
      </c>
      <c r="E39" s="19">
        <v>1</v>
      </c>
      <c r="F39" s="24"/>
      <c r="G39" s="24">
        <v>24</v>
      </c>
      <c r="H39" s="77">
        <v>0</v>
      </c>
      <c r="I39" s="78"/>
    </row>
    <row r="40" spans="2:10" x14ac:dyDescent="0.4">
      <c r="B40" s="19" t="s">
        <v>699</v>
      </c>
      <c r="C40" s="20" t="s">
        <v>163</v>
      </c>
      <c r="D40" s="19" t="s">
        <v>194</v>
      </c>
      <c r="E40" s="19">
        <v>2</v>
      </c>
      <c r="F40" s="24"/>
      <c r="G40" s="24">
        <v>1</v>
      </c>
      <c r="H40" s="77">
        <v>3000</v>
      </c>
      <c r="I40" s="78"/>
    </row>
    <row r="41" spans="2:10" x14ac:dyDescent="0.4">
      <c r="B41" s="19" t="s">
        <v>725</v>
      </c>
      <c r="C41" s="20" t="s">
        <v>164</v>
      </c>
      <c r="D41" s="19" t="s">
        <v>135</v>
      </c>
      <c r="E41" s="19">
        <v>1</v>
      </c>
      <c r="F41" s="24"/>
      <c r="G41" s="24">
        <v>12</v>
      </c>
      <c r="H41" s="77">
        <v>0</v>
      </c>
      <c r="I41" s="78"/>
    </row>
    <row r="42" spans="2:10" x14ac:dyDescent="0.4">
      <c r="B42" s="19" t="s">
        <v>740</v>
      </c>
      <c r="C42" s="20" t="s">
        <v>25</v>
      </c>
      <c r="D42" s="19" t="s">
        <v>279</v>
      </c>
      <c r="E42" s="19">
        <v>1</v>
      </c>
      <c r="F42" s="24" t="s">
        <v>160</v>
      </c>
      <c r="G42" s="24">
        <v>1</v>
      </c>
      <c r="H42" s="77">
        <v>3000</v>
      </c>
      <c r="I42" s="78"/>
    </row>
    <row r="43" spans="2:10" x14ac:dyDescent="0.4">
      <c r="B43" s="19" t="s">
        <v>177</v>
      </c>
      <c r="C43" s="20" t="s">
        <v>394</v>
      </c>
      <c r="D43" s="19" t="s">
        <v>152</v>
      </c>
      <c r="E43" s="19">
        <v>2</v>
      </c>
      <c r="F43" s="24" t="s">
        <v>745</v>
      </c>
      <c r="G43" s="24">
        <v>2</v>
      </c>
      <c r="H43" s="77">
        <v>3000</v>
      </c>
      <c r="I43" s="88" t="s">
        <v>768</v>
      </c>
    </row>
    <row r="44" spans="2:10" x14ac:dyDescent="0.4">
      <c r="B44" s="19" t="s">
        <v>741</v>
      </c>
      <c r="C44" s="20" t="s">
        <v>394</v>
      </c>
      <c r="D44" s="19" t="s">
        <v>132</v>
      </c>
      <c r="E44" s="19">
        <v>1</v>
      </c>
      <c r="F44" s="24" t="s">
        <v>705</v>
      </c>
      <c r="G44" s="24">
        <v>1</v>
      </c>
      <c r="H44" s="77">
        <v>3000</v>
      </c>
      <c r="I44" s="78"/>
    </row>
    <row r="45" spans="2:10" x14ac:dyDescent="0.4">
      <c r="B45" s="19" t="s">
        <v>742</v>
      </c>
      <c r="C45" s="20" t="s">
        <v>25</v>
      </c>
      <c r="D45" s="19" t="s">
        <v>279</v>
      </c>
      <c r="E45" s="19">
        <v>1</v>
      </c>
      <c r="F45" s="24" t="s">
        <v>160</v>
      </c>
      <c r="G45" s="24">
        <v>2</v>
      </c>
      <c r="H45" s="77">
        <v>3000</v>
      </c>
      <c r="I45" s="78"/>
    </row>
    <row r="46" spans="2:10" x14ac:dyDescent="0.4">
      <c r="B46" s="19" t="s">
        <v>695</v>
      </c>
      <c r="C46" s="20" t="s">
        <v>25</v>
      </c>
      <c r="D46" s="19" t="s">
        <v>152</v>
      </c>
      <c r="E46" s="19">
        <v>2</v>
      </c>
      <c r="F46" s="24" t="s">
        <v>745</v>
      </c>
      <c r="G46" s="24">
        <v>3</v>
      </c>
      <c r="H46" s="77">
        <v>3000</v>
      </c>
      <c r="I46" s="78"/>
    </row>
    <row r="47" spans="2:10" x14ac:dyDescent="0.4">
      <c r="F47" s="24" t="s">
        <v>405</v>
      </c>
      <c r="G47" s="19">
        <f>SUM(G5:G46)</f>
        <v>265</v>
      </c>
    </row>
    <row r="48" spans="2:10" x14ac:dyDescent="0.4">
      <c r="F48" s="89" t="s">
        <v>181</v>
      </c>
      <c r="G48" s="91">
        <f>G8+G15+G22+G24+G28</f>
        <v>58</v>
      </c>
    </row>
    <row r="49" spans="6:7" x14ac:dyDescent="0.4">
      <c r="F49" s="24" t="s">
        <v>606</v>
      </c>
      <c r="G49" s="19">
        <f>G47-G48</f>
        <v>207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3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000-000000000000}">
          <x14:formula1>
            <xm:f>※dataシート!$I$2:$I$7</xm:f>
          </x14:formula1>
          <xm:sqref>E5:E17 E19:E46</xm:sqref>
        </x14:dataValidation>
        <x14:dataValidation type="list" allowBlank="1" showInputMessage="1" showErrorMessage="1" xr:uid="{00000000-0002-0000-1000-000001000000}">
          <x14:formula1>
            <xm:f>※dataシート!$D$2:$D$87</xm:f>
          </x14:formula1>
          <xm:sqref>D44:D45 D5:D42</xm:sqref>
        </x14:dataValidation>
        <x14:dataValidation type="list" allowBlank="1" showInputMessage="1" showErrorMessage="1" xr:uid="{00000000-0002-0000-1000-000002000000}">
          <x14:formula1>
            <xm:f>※dataシート!$F$2:$F$54</xm:f>
          </x14:formula1>
          <xm:sqref>C5:C46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B1:AC47"/>
  <sheetViews>
    <sheetView topLeftCell="Q1" workbookViewId="0">
      <selection activeCell="AC5" sqref="AC5:AC44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hidden="1" customWidth="1"/>
  </cols>
  <sheetData>
    <row r="1" spans="2:29" x14ac:dyDescent="0.4">
      <c r="B1" s="191" t="s">
        <v>735</v>
      </c>
      <c r="C1" s="191"/>
      <c r="D1" s="191"/>
    </row>
    <row r="2" spans="2:29" ht="18" customHeight="1" x14ac:dyDescent="0.4">
      <c r="B2" s="191"/>
      <c r="C2" s="191"/>
      <c r="D2" s="191"/>
    </row>
    <row r="3" spans="2:29" ht="18" customHeight="1" x14ac:dyDescent="0.4"/>
    <row r="4" spans="2:2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</row>
    <row r="5" spans="2:29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/>
      <c r="H5" s="77"/>
      <c r="I5" s="3">
        <v>2</v>
      </c>
      <c r="J5" s="3">
        <v>2</v>
      </c>
      <c r="K5" s="3">
        <v>3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>
        <f t="shared" ref="AC5:AC44" si="0">SUM(I5:AB5)</f>
        <v>7</v>
      </c>
    </row>
    <row r="6" spans="2:29" x14ac:dyDescent="0.4">
      <c r="B6" s="19" t="s">
        <v>671</v>
      </c>
      <c r="C6" s="20" t="s">
        <v>75</v>
      </c>
      <c r="D6" s="19" t="s">
        <v>194</v>
      </c>
      <c r="E6" s="19">
        <v>1</v>
      </c>
      <c r="F6" s="24"/>
      <c r="G6" s="24"/>
      <c r="H6" s="77"/>
      <c r="I6" s="3">
        <v>2</v>
      </c>
      <c r="J6" s="3">
        <v>1</v>
      </c>
      <c r="K6" s="3">
        <v>1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>
        <f t="shared" si="0"/>
        <v>4</v>
      </c>
    </row>
    <row r="7" spans="2:29" x14ac:dyDescent="0.4">
      <c r="B7" s="19" t="s">
        <v>485</v>
      </c>
      <c r="C7" s="20" t="s">
        <v>306</v>
      </c>
      <c r="D7" s="19" t="s">
        <v>57</v>
      </c>
      <c r="E7" s="19">
        <v>2</v>
      </c>
      <c r="F7" s="24"/>
      <c r="G7" s="24"/>
      <c r="H7" s="77"/>
      <c r="I7" s="3">
        <v>8</v>
      </c>
      <c r="J7" s="3">
        <v>12</v>
      </c>
      <c r="K7" s="3">
        <v>12</v>
      </c>
      <c r="L7" s="3">
        <v>15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>
        <f t="shared" si="0"/>
        <v>47</v>
      </c>
    </row>
    <row r="8" spans="2:29" x14ac:dyDescent="0.4">
      <c r="B8" s="19" t="s">
        <v>158</v>
      </c>
      <c r="C8" s="20" t="s">
        <v>310</v>
      </c>
      <c r="D8" s="19" t="s">
        <v>128</v>
      </c>
      <c r="E8" s="19">
        <v>1</v>
      </c>
      <c r="F8" s="24"/>
      <c r="G8" s="24"/>
      <c r="H8" s="77"/>
      <c r="I8" s="3">
        <v>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>
        <f t="shared" si="0"/>
        <v>4</v>
      </c>
    </row>
    <row r="9" spans="2:29" x14ac:dyDescent="0.4">
      <c r="B9" s="19" t="s">
        <v>503</v>
      </c>
      <c r="C9" s="20" t="s">
        <v>310</v>
      </c>
      <c r="D9" s="19" t="s">
        <v>132</v>
      </c>
      <c r="E9" s="19">
        <v>1</v>
      </c>
      <c r="F9" s="24"/>
      <c r="G9" s="24"/>
      <c r="H9" s="77"/>
      <c r="I9" s="3">
        <v>1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>
        <f t="shared" si="0"/>
        <v>1</v>
      </c>
    </row>
    <row r="10" spans="2:29" x14ac:dyDescent="0.4">
      <c r="B10" s="19" t="s">
        <v>672</v>
      </c>
      <c r="C10" s="20" t="s">
        <v>315</v>
      </c>
      <c r="D10" s="19" t="s">
        <v>194</v>
      </c>
      <c r="E10" s="19">
        <v>4</v>
      </c>
      <c r="F10" s="24"/>
      <c r="G10" s="24"/>
      <c r="H10" s="77"/>
      <c r="I10" s="3">
        <v>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>
        <f t="shared" si="0"/>
        <v>1</v>
      </c>
    </row>
    <row r="11" spans="2:29" x14ac:dyDescent="0.4">
      <c r="B11" s="19" t="s">
        <v>2</v>
      </c>
      <c r="C11" s="20" t="s">
        <v>92</v>
      </c>
      <c r="D11" s="19" t="s">
        <v>135</v>
      </c>
      <c r="E11" s="19">
        <v>1</v>
      </c>
      <c r="F11" s="24"/>
      <c r="G11" s="24"/>
      <c r="H11" s="77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>
        <f t="shared" si="0"/>
        <v>0</v>
      </c>
    </row>
    <row r="12" spans="2:29" x14ac:dyDescent="0.4">
      <c r="B12" s="19" t="s">
        <v>144</v>
      </c>
      <c r="C12" s="20" t="s">
        <v>112</v>
      </c>
      <c r="D12" s="19" t="s">
        <v>57</v>
      </c>
      <c r="E12" s="19">
        <v>1</v>
      </c>
      <c r="F12" s="24"/>
      <c r="G12" s="24"/>
      <c r="H12" s="77"/>
      <c r="I12" s="3">
        <v>6</v>
      </c>
      <c r="J12" s="3">
        <v>4</v>
      </c>
      <c r="K12" s="3">
        <v>20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>
        <f t="shared" si="0"/>
        <v>30</v>
      </c>
    </row>
    <row r="13" spans="2:29" x14ac:dyDescent="0.4">
      <c r="B13" s="19" t="s">
        <v>150</v>
      </c>
      <c r="C13" s="20" t="s">
        <v>0</v>
      </c>
      <c r="D13" s="19" t="s">
        <v>128</v>
      </c>
      <c r="E13" s="19">
        <v>1</v>
      </c>
      <c r="F13" s="24"/>
      <c r="G13" s="24"/>
      <c r="H13" s="77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>
        <f t="shared" si="0"/>
        <v>0</v>
      </c>
    </row>
    <row r="14" spans="2:29" x14ac:dyDescent="0.4">
      <c r="B14" s="19" t="s">
        <v>535</v>
      </c>
      <c r="C14" s="20" t="s">
        <v>306</v>
      </c>
      <c r="D14" s="19" t="s">
        <v>57</v>
      </c>
      <c r="E14" s="19">
        <v>4</v>
      </c>
      <c r="F14" s="24"/>
      <c r="G14" s="24"/>
      <c r="H14" s="77"/>
      <c r="I14" s="3">
        <v>4</v>
      </c>
      <c r="J14" s="3">
        <v>15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f t="shared" si="0"/>
        <v>19</v>
      </c>
    </row>
    <row r="15" spans="2:29" x14ac:dyDescent="0.4">
      <c r="B15" s="19" t="s">
        <v>336</v>
      </c>
      <c r="C15" s="20" t="s">
        <v>306</v>
      </c>
      <c r="D15" s="19" t="s">
        <v>194</v>
      </c>
      <c r="E15" s="19">
        <v>1</v>
      </c>
      <c r="F15" s="24"/>
      <c r="G15" s="24"/>
      <c r="H15" s="77"/>
      <c r="I15" s="3">
        <v>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f t="shared" si="0"/>
        <v>2</v>
      </c>
    </row>
    <row r="16" spans="2:29" x14ac:dyDescent="0.4">
      <c r="B16" s="19" t="s">
        <v>420</v>
      </c>
      <c r="C16" s="20" t="s">
        <v>281</v>
      </c>
      <c r="D16" s="19" t="s">
        <v>128</v>
      </c>
      <c r="E16" s="19">
        <v>1</v>
      </c>
      <c r="F16" s="24" t="s">
        <v>153</v>
      </c>
      <c r="G16" s="24"/>
      <c r="H16" s="77"/>
      <c r="I16" s="3">
        <v>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f t="shared" si="0"/>
        <v>3</v>
      </c>
    </row>
    <row r="17" spans="2:29" x14ac:dyDescent="0.4">
      <c r="B17" s="19" t="s">
        <v>564</v>
      </c>
      <c r="C17" s="20" t="s">
        <v>673</v>
      </c>
      <c r="D17" s="19" t="s">
        <v>44</v>
      </c>
      <c r="E17" s="19">
        <v>7</v>
      </c>
      <c r="F17" s="24" t="s">
        <v>678</v>
      </c>
      <c r="G17" s="19"/>
      <c r="H17" s="77"/>
      <c r="I17" s="3">
        <v>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>
        <f t="shared" si="0"/>
        <v>2</v>
      </c>
    </row>
    <row r="18" spans="2:29" x14ac:dyDescent="0.4">
      <c r="B18" s="19" t="s">
        <v>544</v>
      </c>
      <c r="C18" s="20" t="s">
        <v>75</v>
      </c>
      <c r="D18" s="19" t="s">
        <v>57</v>
      </c>
      <c r="E18" s="19">
        <v>1</v>
      </c>
      <c r="F18" s="24"/>
      <c r="G18" s="24"/>
      <c r="H18" s="77"/>
      <c r="I18" s="3">
        <v>2</v>
      </c>
      <c r="J18" s="3">
        <v>2</v>
      </c>
      <c r="K18" s="3">
        <v>3</v>
      </c>
      <c r="L18" s="3">
        <v>2</v>
      </c>
      <c r="M18" s="3">
        <v>2</v>
      </c>
      <c r="N18" s="3">
        <v>1</v>
      </c>
      <c r="O18" s="3">
        <v>1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>
        <f t="shared" si="0"/>
        <v>13</v>
      </c>
    </row>
    <row r="19" spans="2:29" x14ac:dyDescent="0.4">
      <c r="B19" s="19" t="s">
        <v>565</v>
      </c>
      <c r="C19" s="20" t="s">
        <v>306</v>
      </c>
      <c r="D19" s="19" t="s">
        <v>57</v>
      </c>
      <c r="E19" s="19">
        <v>1</v>
      </c>
      <c r="F19" s="24"/>
      <c r="G19" s="24"/>
      <c r="H19" s="77"/>
      <c r="I19" s="3">
        <v>2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>
        <f t="shared" si="0"/>
        <v>2</v>
      </c>
    </row>
    <row r="20" spans="2:29" x14ac:dyDescent="0.4">
      <c r="B20" s="19" t="s">
        <v>566</v>
      </c>
      <c r="C20" s="20" t="s">
        <v>306</v>
      </c>
      <c r="D20" s="19" t="s">
        <v>194</v>
      </c>
      <c r="E20" s="19">
        <v>1</v>
      </c>
      <c r="F20" s="24"/>
      <c r="G20" s="24"/>
      <c r="H20" s="77"/>
      <c r="I20" s="3">
        <v>4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>
        <f t="shared" si="0"/>
        <v>4</v>
      </c>
    </row>
    <row r="21" spans="2:29" x14ac:dyDescent="0.4">
      <c r="B21" s="19" t="s">
        <v>513</v>
      </c>
      <c r="C21" s="20" t="s">
        <v>306</v>
      </c>
      <c r="D21" s="19" t="s">
        <v>57</v>
      </c>
      <c r="E21" s="19">
        <v>2</v>
      </c>
      <c r="F21" s="24"/>
      <c r="G21" s="24"/>
      <c r="H21" s="77"/>
      <c r="I21" s="3">
        <v>5</v>
      </c>
      <c r="J21" s="3">
        <v>5</v>
      </c>
      <c r="K21" s="3">
        <v>3</v>
      </c>
      <c r="L21" s="3">
        <v>3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>
        <f t="shared" si="0"/>
        <v>16</v>
      </c>
    </row>
    <row r="22" spans="2:29" x14ac:dyDescent="0.4">
      <c r="B22" s="19" t="s">
        <v>510</v>
      </c>
      <c r="C22" s="20" t="s">
        <v>392</v>
      </c>
      <c r="D22" s="19" t="s">
        <v>57</v>
      </c>
      <c r="E22" s="19">
        <v>1</v>
      </c>
      <c r="F22" s="24"/>
      <c r="G22" s="24"/>
      <c r="H22" s="77"/>
      <c r="I22" s="3">
        <v>1</v>
      </c>
      <c r="J22" s="3">
        <v>1</v>
      </c>
      <c r="K22" s="3">
        <v>1</v>
      </c>
      <c r="L22" s="3">
        <v>1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>
        <f t="shared" si="0"/>
        <v>4</v>
      </c>
    </row>
    <row r="23" spans="2:29" x14ac:dyDescent="0.4">
      <c r="B23" s="19" t="s">
        <v>461</v>
      </c>
      <c r="C23" s="20" t="s">
        <v>306</v>
      </c>
      <c r="D23" s="19" t="s">
        <v>57</v>
      </c>
      <c r="E23" s="19">
        <v>6</v>
      </c>
      <c r="F23" s="24"/>
      <c r="G23" s="24"/>
      <c r="H23" s="77"/>
      <c r="I23" s="3">
        <v>2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>
        <f t="shared" si="0"/>
        <v>2</v>
      </c>
    </row>
    <row r="24" spans="2:29" x14ac:dyDescent="0.4">
      <c r="B24" s="19" t="s">
        <v>234</v>
      </c>
      <c r="C24" s="20" t="s">
        <v>0</v>
      </c>
      <c r="D24" s="19" t="s">
        <v>193</v>
      </c>
      <c r="E24" s="19">
        <v>1</v>
      </c>
      <c r="F24" s="24" t="s">
        <v>711</v>
      </c>
      <c r="G24" s="24"/>
      <c r="H24" s="77"/>
      <c r="I24" s="3">
        <v>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>
        <f t="shared" si="0"/>
        <v>7</v>
      </c>
    </row>
    <row r="25" spans="2:29" x14ac:dyDescent="0.4">
      <c r="B25" s="19" t="s">
        <v>575</v>
      </c>
      <c r="C25" s="20" t="s">
        <v>306</v>
      </c>
      <c r="D25" s="19" t="s">
        <v>57</v>
      </c>
      <c r="E25" s="19">
        <v>1</v>
      </c>
      <c r="F25" s="24" t="s">
        <v>743</v>
      </c>
      <c r="G25" s="24"/>
      <c r="H25" s="77"/>
      <c r="I25" s="3">
        <v>6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>
        <f t="shared" si="0"/>
        <v>6</v>
      </c>
    </row>
    <row r="26" spans="2:29" x14ac:dyDescent="0.4">
      <c r="B26" s="19" t="s">
        <v>18</v>
      </c>
      <c r="C26" s="20" t="s">
        <v>0</v>
      </c>
      <c r="D26" s="19" t="s">
        <v>193</v>
      </c>
      <c r="E26" s="19">
        <v>1</v>
      </c>
      <c r="F26" s="24" t="s">
        <v>711</v>
      </c>
      <c r="G26" s="24"/>
      <c r="H26" s="77"/>
      <c r="I26" s="3">
        <v>8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>
        <f t="shared" si="0"/>
        <v>8</v>
      </c>
    </row>
    <row r="27" spans="2:29" x14ac:dyDescent="0.4">
      <c r="B27" s="19" t="s">
        <v>644</v>
      </c>
      <c r="C27" s="20" t="s">
        <v>0</v>
      </c>
      <c r="D27" s="19" t="s">
        <v>193</v>
      </c>
      <c r="E27" s="19">
        <v>1</v>
      </c>
      <c r="F27" s="24" t="s">
        <v>504</v>
      </c>
      <c r="G27" s="24"/>
      <c r="H27" s="77"/>
      <c r="I27" s="3">
        <v>2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>
        <f t="shared" si="0"/>
        <v>2</v>
      </c>
    </row>
    <row r="28" spans="2:29" x14ac:dyDescent="0.4">
      <c r="B28" s="19" t="s">
        <v>552</v>
      </c>
      <c r="C28" s="20" t="s">
        <v>315</v>
      </c>
      <c r="D28" s="19" t="s">
        <v>194</v>
      </c>
      <c r="E28" s="19">
        <v>5</v>
      </c>
      <c r="F28" s="24"/>
      <c r="G28" s="24"/>
      <c r="H28" s="77"/>
      <c r="I28" s="3">
        <v>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>
        <f t="shared" si="0"/>
        <v>3</v>
      </c>
    </row>
    <row r="29" spans="2:29" x14ac:dyDescent="0.4">
      <c r="B29" s="19" t="s">
        <v>708</v>
      </c>
      <c r="C29" s="20" t="s">
        <v>0</v>
      </c>
      <c r="D29" s="19" t="s">
        <v>135</v>
      </c>
      <c r="E29" s="19">
        <v>1</v>
      </c>
      <c r="F29" s="24"/>
      <c r="G29" s="24"/>
      <c r="H29" s="77"/>
      <c r="I29" s="3">
        <v>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>
        <f t="shared" si="0"/>
        <v>3</v>
      </c>
    </row>
    <row r="30" spans="2:29" x14ac:dyDescent="0.4">
      <c r="B30" s="19" t="s">
        <v>709</v>
      </c>
      <c r="C30" s="20" t="s">
        <v>92</v>
      </c>
      <c r="D30" s="19" t="s">
        <v>135</v>
      </c>
      <c r="E30" s="19">
        <v>1</v>
      </c>
      <c r="F30" s="24"/>
      <c r="G30" s="24"/>
      <c r="H30" s="77"/>
      <c r="I30" s="3">
        <v>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>
        <f t="shared" si="0"/>
        <v>1</v>
      </c>
    </row>
    <row r="31" spans="2:29" x14ac:dyDescent="0.4">
      <c r="B31" s="19" t="s">
        <v>615</v>
      </c>
      <c r="C31" s="20" t="s">
        <v>306</v>
      </c>
      <c r="D31" s="19" t="s">
        <v>57</v>
      </c>
      <c r="E31" s="19">
        <v>1</v>
      </c>
      <c r="F31" s="24"/>
      <c r="G31" s="24"/>
      <c r="H31" s="77"/>
      <c r="I31" s="3">
        <v>2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>
        <f t="shared" si="0"/>
        <v>2</v>
      </c>
    </row>
    <row r="32" spans="2:29" x14ac:dyDescent="0.4">
      <c r="B32" s="19" t="s">
        <v>184</v>
      </c>
      <c r="C32" s="20" t="s">
        <v>673</v>
      </c>
      <c r="D32" s="19" t="s">
        <v>109</v>
      </c>
      <c r="E32" s="19">
        <v>4</v>
      </c>
      <c r="F32" s="24"/>
      <c r="G32" s="19"/>
      <c r="H32" s="77"/>
      <c r="I32" s="3">
        <v>2</v>
      </c>
      <c r="J32" s="3">
        <v>9</v>
      </c>
      <c r="K32" s="3">
        <v>1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>
        <f t="shared" si="0"/>
        <v>12</v>
      </c>
    </row>
    <row r="33" spans="2:29" x14ac:dyDescent="0.4">
      <c r="B33" s="19" t="s">
        <v>710</v>
      </c>
      <c r="C33" s="20" t="s">
        <v>673</v>
      </c>
      <c r="D33" s="19" t="s">
        <v>44</v>
      </c>
      <c r="E33" s="19">
        <v>2</v>
      </c>
      <c r="F33" s="24"/>
      <c r="G33" s="19"/>
      <c r="H33" s="77"/>
      <c r="I33" s="3">
        <v>2</v>
      </c>
      <c r="J33" s="3">
        <v>1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>
        <f t="shared" si="0"/>
        <v>3</v>
      </c>
    </row>
    <row r="34" spans="2:29" x14ac:dyDescent="0.4">
      <c r="B34" s="19" t="s">
        <v>690</v>
      </c>
      <c r="C34" s="20" t="s">
        <v>310</v>
      </c>
      <c r="D34" s="19" t="s">
        <v>132</v>
      </c>
      <c r="E34" s="19">
        <v>1</v>
      </c>
      <c r="F34" s="24"/>
      <c r="G34" s="24"/>
      <c r="H34" s="77"/>
      <c r="I34" s="3">
        <v>1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>
        <f t="shared" si="0"/>
        <v>1</v>
      </c>
    </row>
    <row r="35" spans="2:29" x14ac:dyDescent="0.4">
      <c r="B35" s="19" t="s">
        <v>737</v>
      </c>
      <c r="C35" s="20" t="s">
        <v>673</v>
      </c>
      <c r="D35" s="19" t="s">
        <v>109</v>
      </c>
      <c r="E35" s="19">
        <v>3</v>
      </c>
      <c r="F35" s="24"/>
      <c r="G35" s="19"/>
      <c r="H35" s="77"/>
      <c r="I35" s="3">
        <v>6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>
        <f t="shared" si="0"/>
        <v>6</v>
      </c>
    </row>
    <row r="36" spans="2:29" x14ac:dyDescent="0.4">
      <c r="B36" s="19" t="s">
        <v>738</v>
      </c>
      <c r="C36" s="20" t="s">
        <v>171</v>
      </c>
      <c r="D36" s="19" t="s">
        <v>162</v>
      </c>
      <c r="E36" s="19">
        <v>1</v>
      </c>
      <c r="F36" s="24" t="s">
        <v>419</v>
      </c>
      <c r="G36" s="24"/>
      <c r="H36" s="77"/>
      <c r="I36" s="3">
        <v>4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>
        <f t="shared" si="0"/>
        <v>4</v>
      </c>
    </row>
    <row r="37" spans="2:29" x14ac:dyDescent="0.4">
      <c r="B37" s="19" t="s">
        <v>739</v>
      </c>
      <c r="C37" s="20" t="s">
        <v>164</v>
      </c>
      <c r="D37" s="19" t="s">
        <v>159</v>
      </c>
      <c r="E37" s="19">
        <v>1</v>
      </c>
      <c r="F37" s="24"/>
      <c r="G37" s="24"/>
      <c r="H37" s="77"/>
      <c r="I37" s="3">
        <v>4</v>
      </c>
      <c r="J37" s="3">
        <v>2</v>
      </c>
      <c r="K37" s="3">
        <v>1</v>
      </c>
      <c r="L37" s="3">
        <v>1</v>
      </c>
      <c r="M37" s="3">
        <v>2</v>
      </c>
      <c r="N37" s="3">
        <v>2</v>
      </c>
      <c r="O37" s="3">
        <v>3</v>
      </c>
      <c r="P37" s="3">
        <v>3</v>
      </c>
      <c r="Q37" s="3">
        <v>2</v>
      </c>
      <c r="R37" s="3">
        <v>2</v>
      </c>
      <c r="S37" s="3">
        <v>2</v>
      </c>
      <c r="T37" s="3"/>
      <c r="U37" s="3"/>
      <c r="V37" s="3"/>
      <c r="W37" s="3"/>
      <c r="X37" s="3"/>
      <c r="Y37" s="3"/>
      <c r="Z37" s="3"/>
      <c r="AA37" s="3"/>
      <c r="AB37" s="3"/>
      <c r="AC37" s="3">
        <f t="shared" si="0"/>
        <v>24</v>
      </c>
    </row>
    <row r="38" spans="2:29" x14ac:dyDescent="0.4">
      <c r="B38" s="19" t="s">
        <v>699</v>
      </c>
      <c r="C38" s="20" t="s">
        <v>163</v>
      </c>
      <c r="D38" s="19" t="s">
        <v>194</v>
      </c>
      <c r="E38" s="19">
        <v>2</v>
      </c>
      <c r="F38" s="24"/>
      <c r="G38" s="24"/>
      <c r="H38" s="77"/>
      <c r="I38" s="3">
        <v>1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>
        <f t="shared" si="0"/>
        <v>1</v>
      </c>
    </row>
    <row r="39" spans="2:29" x14ac:dyDescent="0.4">
      <c r="B39" s="19" t="s">
        <v>725</v>
      </c>
      <c r="C39" s="20" t="s">
        <v>164</v>
      </c>
      <c r="D39" s="19" t="s">
        <v>135</v>
      </c>
      <c r="E39" s="19">
        <v>1</v>
      </c>
      <c r="F39" s="24"/>
      <c r="G39" s="24"/>
      <c r="H39" s="77"/>
      <c r="I39" s="3">
        <v>6</v>
      </c>
      <c r="J39" s="3">
        <v>3</v>
      </c>
      <c r="K39" s="3">
        <v>3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>
        <f t="shared" si="0"/>
        <v>12</v>
      </c>
    </row>
    <row r="40" spans="2:29" x14ac:dyDescent="0.4">
      <c r="B40" s="19" t="s">
        <v>740</v>
      </c>
      <c r="C40" s="20" t="s">
        <v>25</v>
      </c>
      <c r="D40" s="19" t="s">
        <v>279</v>
      </c>
      <c r="E40" s="19">
        <v>1</v>
      </c>
      <c r="F40" s="24" t="s">
        <v>160</v>
      </c>
      <c r="G40" s="24"/>
      <c r="H40" s="77"/>
      <c r="I40" s="3">
        <v>1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>
        <f t="shared" si="0"/>
        <v>1</v>
      </c>
    </row>
    <row r="41" spans="2:29" x14ac:dyDescent="0.4">
      <c r="B41" s="19" t="s">
        <v>177</v>
      </c>
      <c r="C41" s="20" t="s">
        <v>394</v>
      </c>
      <c r="D41" s="19" t="s">
        <v>152</v>
      </c>
      <c r="E41" s="19">
        <v>2</v>
      </c>
      <c r="F41" s="24" t="s">
        <v>745</v>
      </c>
      <c r="G41" s="24"/>
      <c r="H41" s="77"/>
      <c r="I41" s="3">
        <v>1</v>
      </c>
      <c r="J41" s="3">
        <v>1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>
        <f t="shared" si="0"/>
        <v>2</v>
      </c>
    </row>
    <row r="42" spans="2:29" x14ac:dyDescent="0.4">
      <c r="B42" s="19" t="s">
        <v>741</v>
      </c>
      <c r="C42" s="20" t="s">
        <v>394</v>
      </c>
      <c r="D42" s="19" t="s">
        <v>132</v>
      </c>
      <c r="E42" s="19">
        <v>1</v>
      </c>
      <c r="F42" s="24" t="s">
        <v>705</v>
      </c>
      <c r="G42" s="24"/>
      <c r="H42" s="77"/>
      <c r="I42" s="3">
        <v>1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>
        <f t="shared" si="0"/>
        <v>1</v>
      </c>
    </row>
    <row r="43" spans="2:29" x14ac:dyDescent="0.4">
      <c r="B43" s="19" t="s">
        <v>742</v>
      </c>
      <c r="C43" s="20" t="s">
        <v>25</v>
      </c>
      <c r="D43" s="19" t="s">
        <v>279</v>
      </c>
      <c r="E43" s="19">
        <v>1</v>
      </c>
      <c r="F43" s="24" t="s">
        <v>160</v>
      </c>
      <c r="G43" s="24"/>
      <c r="H43" s="77"/>
      <c r="I43" s="3"/>
      <c r="J43" s="3">
        <v>2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>
        <f t="shared" si="0"/>
        <v>2</v>
      </c>
    </row>
    <row r="44" spans="2:29" x14ac:dyDescent="0.4">
      <c r="B44" s="19" t="s">
        <v>695</v>
      </c>
      <c r="C44" s="20" t="s">
        <v>25</v>
      </c>
      <c r="D44" s="19" t="s">
        <v>152</v>
      </c>
      <c r="E44" s="19">
        <v>2</v>
      </c>
      <c r="F44" s="24" t="s">
        <v>745</v>
      </c>
      <c r="G44" s="24"/>
      <c r="H44" s="77"/>
      <c r="I44" s="3">
        <v>1</v>
      </c>
      <c r="J44" s="3">
        <v>1</v>
      </c>
      <c r="K44" s="3">
        <v>1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>
        <f t="shared" si="0"/>
        <v>3</v>
      </c>
    </row>
    <row r="45" spans="2:29" x14ac:dyDescent="0.4">
      <c r="F45" s="24" t="s">
        <v>405</v>
      </c>
      <c r="G45" s="20">
        <f>SUM(G5:G44)</f>
        <v>0</v>
      </c>
    </row>
    <row r="46" spans="2:29" x14ac:dyDescent="0.4">
      <c r="F46" s="24" t="s">
        <v>181</v>
      </c>
      <c r="G46" s="20">
        <v>0</v>
      </c>
    </row>
    <row r="47" spans="2:29" x14ac:dyDescent="0.4">
      <c r="F47" s="24" t="s">
        <v>606</v>
      </c>
      <c r="G47" s="20">
        <f>G45-G46</f>
        <v>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100-000000000000}">
          <x14:formula1>
            <xm:f>※dataシート!$I$2:$I$7</xm:f>
          </x14:formula1>
          <xm:sqref>E5:E16 E18:E44</xm:sqref>
        </x14:dataValidation>
        <x14:dataValidation type="list" allowBlank="1" showInputMessage="1" showErrorMessage="1" xr:uid="{00000000-0002-0000-1100-000001000000}">
          <x14:formula1>
            <xm:f>※dataシート!$D$2:$D$87</xm:f>
          </x14:formula1>
          <xm:sqref>D5:D40 D42:D43</xm:sqref>
        </x14:dataValidation>
        <x14:dataValidation type="list" allowBlank="1" showInputMessage="1" showErrorMessage="1" xr:uid="{00000000-0002-0000-1100-000002000000}">
          <x14:formula1>
            <xm:f>※dataシート!$F$2:$F$54</xm:f>
          </x14:formula1>
          <xm:sqref>C5:C44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00"/>
    <pageSetUpPr fitToPage="1"/>
  </sheetPr>
  <dimension ref="B1:I35"/>
  <sheetViews>
    <sheetView showGridLines="0" zoomScale="70" zoomScaleNormal="70" workbookViewId="0">
      <selection activeCell="N12" sqref="N1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811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0</v>
      </c>
      <c r="D5" s="82" t="s">
        <v>181</v>
      </c>
      <c r="E5" s="19">
        <v>1</v>
      </c>
      <c r="F5" s="24" t="s">
        <v>728</v>
      </c>
      <c r="G5" s="19">
        <v>18</v>
      </c>
      <c r="H5" s="77">
        <v>3000</v>
      </c>
      <c r="I5" s="78"/>
    </row>
    <row r="6" spans="2:9" x14ac:dyDescent="0.4">
      <c r="B6" s="19" t="s">
        <v>671</v>
      </c>
      <c r="C6" s="20" t="s">
        <v>0</v>
      </c>
      <c r="D6" s="82" t="s">
        <v>181</v>
      </c>
      <c r="E6" s="19">
        <v>1</v>
      </c>
      <c r="F6" s="24" t="s">
        <v>729</v>
      </c>
      <c r="G6" s="19">
        <v>63</v>
      </c>
      <c r="H6" s="77">
        <v>3000</v>
      </c>
      <c r="I6" s="78"/>
    </row>
    <row r="7" spans="2:9" x14ac:dyDescent="0.4">
      <c r="B7" s="19" t="s">
        <v>485</v>
      </c>
      <c r="C7" s="20" t="s">
        <v>0</v>
      </c>
      <c r="D7" s="82" t="s">
        <v>181</v>
      </c>
      <c r="E7" s="19">
        <v>1</v>
      </c>
      <c r="F7" s="24" t="s">
        <v>730</v>
      </c>
      <c r="G7" s="19">
        <v>45</v>
      </c>
      <c r="H7" s="77">
        <v>3000</v>
      </c>
      <c r="I7" s="78"/>
    </row>
    <row r="8" spans="2:9" x14ac:dyDescent="0.4">
      <c r="B8" s="19" t="s">
        <v>158</v>
      </c>
      <c r="C8" s="20" t="s">
        <v>0</v>
      </c>
      <c r="D8" s="82" t="s">
        <v>181</v>
      </c>
      <c r="E8" s="19">
        <v>1</v>
      </c>
      <c r="F8" s="24" t="s">
        <v>728</v>
      </c>
      <c r="G8" s="19">
        <v>143</v>
      </c>
      <c r="H8" s="77">
        <v>3000</v>
      </c>
      <c r="I8" s="78"/>
    </row>
    <row r="9" spans="2:9" x14ac:dyDescent="0.4">
      <c r="B9" s="19" t="s">
        <v>503</v>
      </c>
      <c r="C9" s="20" t="s">
        <v>0</v>
      </c>
      <c r="D9" s="82" t="s">
        <v>181</v>
      </c>
      <c r="E9" s="19">
        <v>1</v>
      </c>
      <c r="F9" s="24" t="s">
        <v>654</v>
      </c>
      <c r="G9" s="19">
        <v>56</v>
      </c>
      <c r="H9" s="77">
        <v>3000</v>
      </c>
      <c r="I9" s="78"/>
    </row>
    <row r="10" spans="2:9" x14ac:dyDescent="0.4">
      <c r="B10" s="19" t="s">
        <v>672</v>
      </c>
      <c r="C10" s="20" t="s">
        <v>384</v>
      </c>
      <c r="D10" s="19" t="s">
        <v>731</v>
      </c>
      <c r="E10" s="19">
        <v>1</v>
      </c>
      <c r="F10" s="24"/>
      <c r="G10" s="19">
        <v>6</v>
      </c>
      <c r="H10" s="77">
        <v>3000</v>
      </c>
      <c r="I10" s="78"/>
    </row>
    <row r="11" spans="2:9" x14ac:dyDescent="0.4">
      <c r="B11" s="19" t="s">
        <v>2</v>
      </c>
      <c r="C11" s="20" t="s">
        <v>310</v>
      </c>
      <c r="D11" s="82" t="s">
        <v>181</v>
      </c>
      <c r="E11" s="19">
        <v>1</v>
      </c>
      <c r="F11" s="24" t="s">
        <v>492</v>
      </c>
      <c r="G11" s="19">
        <v>7</v>
      </c>
      <c r="H11" s="77">
        <v>3000</v>
      </c>
      <c r="I11" s="78"/>
    </row>
    <row r="12" spans="2:9" x14ac:dyDescent="0.4">
      <c r="B12" s="19" t="s">
        <v>144</v>
      </c>
      <c r="C12" s="20" t="s">
        <v>75</v>
      </c>
      <c r="D12" s="19" t="s">
        <v>486</v>
      </c>
      <c r="E12" s="19">
        <v>1</v>
      </c>
      <c r="F12" s="24" t="s">
        <v>475</v>
      </c>
      <c r="G12" s="19">
        <v>4</v>
      </c>
      <c r="H12" s="77">
        <v>3000</v>
      </c>
      <c r="I12" s="78"/>
    </row>
    <row r="13" spans="2:9" x14ac:dyDescent="0.4">
      <c r="B13" s="19" t="s">
        <v>150</v>
      </c>
      <c r="C13" s="20" t="s">
        <v>75</v>
      </c>
      <c r="D13" s="19" t="s">
        <v>190</v>
      </c>
      <c r="E13" s="19">
        <v>1</v>
      </c>
      <c r="F13" s="24" t="s">
        <v>475</v>
      </c>
      <c r="G13" s="19">
        <v>9</v>
      </c>
      <c r="H13" s="77">
        <v>3000</v>
      </c>
      <c r="I13" s="78"/>
    </row>
    <row r="14" spans="2:9" x14ac:dyDescent="0.4">
      <c r="B14" s="19" t="s">
        <v>535</v>
      </c>
      <c r="C14" s="20" t="s">
        <v>123</v>
      </c>
      <c r="D14" s="19" t="s">
        <v>194</v>
      </c>
      <c r="E14" s="19">
        <v>1</v>
      </c>
      <c r="F14" s="24"/>
      <c r="G14" s="19">
        <v>3</v>
      </c>
      <c r="H14" s="77">
        <v>3000</v>
      </c>
      <c r="I14" s="78"/>
    </row>
    <row r="15" spans="2:9" x14ac:dyDescent="0.4">
      <c r="B15" s="19" t="s">
        <v>336</v>
      </c>
      <c r="C15" s="20" t="s">
        <v>306</v>
      </c>
      <c r="D15" s="19" t="s">
        <v>117</v>
      </c>
      <c r="E15" s="19">
        <v>2</v>
      </c>
      <c r="F15" s="24" t="s">
        <v>475</v>
      </c>
      <c r="G15" s="19">
        <v>27</v>
      </c>
      <c r="H15" s="77">
        <v>3000</v>
      </c>
      <c r="I15" s="78"/>
    </row>
    <row r="16" spans="2:9" x14ac:dyDescent="0.4">
      <c r="B16" s="19" t="s">
        <v>420</v>
      </c>
      <c r="C16" s="20" t="s">
        <v>75</v>
      </c>
      <c r="D16" s="19" t="s">
        <v>117</v>
      </c>
      <c r="E16" s="19">
        <v>2</v>
      </c>
      <c r="F16" s="24" t="s">
        <v>475</v>
      </c>
      <c r="G16" s="19">
        <v>8</v>
      </c>
      <c r="H16" s="77">
        <v>3000</v>
      </c>
      <c r="I16" s="78"/>
    </row>
    <row r="17" spans="2:9" x14ac:dyDescent="0.4">
      <c r="B17" s="19" t="s">
        <v>564</v>
      </c>
      <c r="C17" s="20" t="s">
        <v>315</v>
      </c>
      <c r="D17" s="19" t="s">
        <v>480</v>
      </c>
      <c r="E17" s="19">
        <v>4</v>
      </c>
      <c r="F17" s="24"/>
      <c r="G17" s="19">
        <v>2</v>
      </c>
      <c r="H17" s="77">
        <v>3000</v>
      </c>
      <c r="I17" s="78"/>
    </row>
    <row r="18" spans="2:9" x14ac:dyDescent="0.4">
      <c r="B18" s="19" t="s">
        <v>544</v>
      </c>
      <c r="C18" s="20" t="s">
        <v>315</v>
      </c>
      <c r="D18" s="19" t="s">
        <v>114</v>
      </c>
      <c r="E18" s="19">
        <v>4</v>
      </c>
      <c r="F18" s="24"/>
      <c r="G18" s="19">
        <v>54</v>
      </c>
      <c r="H18" s="77">
        <v>3000</v>
      </c>
      <c r="I18" s="78"/>
    </row>
    <row r="19" spans="2:9" x14ac:dyDescent="0.4">
      <c r="B19" s="19" t="s">
        <v>565</v>
      </c>
      <c r="C19" s="20" t="s">
        <v>105</v>
      </c>
      <c r="D19" s="19" t="s">
        <v>190</v>
      </c>
      <c r="E19" s="19">
        <v>1</v>
      </c>
      <c r="F19" s="24" t="s">
        <v>475</v>
      </c>
      <c r="G19" s="19">
        <v>0</v>
      </c>
      <c r="H19" s="77">
        <v>3000</v>
      </c>
      <c r="I19" s="78"/>
    </row>
    <row r="20" spans="2:9" x14ac:dyDescent="0.4">
      <c r="B20" s="19" t="s">
        <v>566</v>
      </c>
      <c r="C20" s="20" t="s">
        <v>131</v>
      </c>
      <c r="D20" s="19" t="s">
        <v>190</v>
      </c>
      <c r="E20" s="19">
        <v>2</v>
      </c>
      <c r="F20" s="24" t="s">
        <v>475</v>
      </c>
      <c r="G20" s="19">
        <v>12</v>
      </c>
      <c r="H20" s="77">
        <v>3000</v>
      </c>
      <c r="I20" s="78"/>
    </row>
    <row r="21" spans="2:9" x14ac:dyDescent="0.4">
      <c r="B21" s="19" t="s">
        <v>513</v>
      </c>
      <c r="C21" s="20" t="s">
        <v>92</v>
      </c>
      <c r="D21" s="19" t="s">
        <v>194</v>
      </c>
      <c r="E21" s="19">
        <v>1</v>
      </c>
      <c r="F21" s="24"/>
      <c r="G21" s="19">
        <v>0</v>
      </c>
      <c r="H21" s="77">
        <v>3000</v>
      </c>
      <c r="I21" s="78"/>
    </row>
    <row r="22" spans="2:9" x14ac:dyDescent="0.4">
      <c r="B22" s="19" t="s">
        <v>510</v>
      </c>
      <c r="C22" s="20" t="s">
        <v>0</v>
      </c>
      <c r="D22" s="82" t="s">
        <v>181</v>
      </c>
      <c r="E22" s="19">
        <v>1</v>
      </c>
      <c r="F22" s="24" t="s">
        <v>656</v>
      </c>
      <c r="G22" s="19">
        <v>0</v>
      </c>
      <c r="H22" s="77">
        <v>3000</v>
      </c>
      <c r="I22" s="78"/>
    </row>
    <row r="23" spans="2:9" x14ac:dyDescent="0.4">
      <c r="B23" s="19" t="s">
        <v>461</v>
      </c>
      <c r="C23" s="20" t="s">
        <v>0</v>
      </c>
      <c r="D23" s="82" t="s">
        <v>181</v>
      </c>
      <c r="E23" s="19">
        <v>1</v>
      </c>
      <c r="F23" s="24" t="s">
        <v>728</v>
      </c>
      <c r="G23" s="19">
        <v>0</v>
      </c>
      <c r="H23" s="77">
        <v>3000</v>
      </c>
      <c r="I23" s="78"/>
    </row>
    <row r="24" spans="2:9" x14ac:dyDescent="0.4">
      <c r="B24" s="19" t="s">
        <v>234</v>
      </c>
      <c r="C24" s="20" t="s">
        <v>0</v>
      </c>
      <c r="D24" s="82" t="s">
        <v>181</v>
      </c>
      <c r="E24" s="19">
        <v>1</v>
      </c>
      <c r="F24" s="24" t="s">
        <v>734</v>
      </c>
      <c r="G24" s="19">
        <v>26</v>
      </c>
      <c r="H24" s="77">
        <v>3000</v>
      </c>
      <c r="I24" s="78"/>
    </row>
    <row r="25" spans="2:9" x14ac:dyDescent="0.4">
      <c r="B25" s="19" t="s">
        <v>575</v>
      </c>
      <c r="C25" s="20" t="s">
        <v>153</v>
      </c>
      <c r="D25" s="19" t="s">
        <v>141</v>
      </c>
      <c r="E25" s="19">
        <v>1</v>
      </c>
      <c r="F25" s="24"/>
      <c r="G25" s="19">
        <v>0</v>
      </c>
      <c r="H25" s="77">
        <v>3000</v>
      </c>
      <c r="I25" s="78"/>
    </row>
    <row r="26" spans="2:9" x14ac:dyDescent="0.4">
      <c r="B26" s="19" t="s">
        <v>18</v>
      </c>
      <c r="C26" s="20" t="s">
        <v>171</v>
      </c>
      <c r="D26" s="19" t="s">
        <v>223</v>
      </c>
      <c r="E26" s="19">
        <v>1</v>
      </c>
      <c r="F26" s="24"/>
      <c r="G26" s="19">
        <v>5</v>
      </c>
      <c r="H26" s="77">
        <v>3000</v>
      </c>
      <c r="I26" s="78"/>
    </row>
    <row r="27" spans="2:9" x14ac:dyDescent="0.4">
      <c r="B27" s="19" t="s">
        <v>615</v>
      </c>
      <c r="C27" s="20" t="s">
        <v>715</v>
      </c>
      <c r="D27" s="82" t="s">
        <v>181</v>
      </c>
      <c r="E27" s="19">
        <v>1</v>
      </c>
      <c r="F27" s="24" t="s">
        <v>732</v>
      </c>
      <c r="G27" s="19">
        <v>9</v>
      </c>
      <c r="H27" s="77">
        <v>3000</v>
      </c>
      <c r="I27" s="78"/>
    </row>
    <row r="28" spans="2:9" x14ac:dyDescent="0.4">
      <c r="B28" s="19" t="s">
        <v>184</v>
      </c>
      <c r="C28" s="20" t="s">
        <v>715</v>
      </c>
      <c r="D28" s="82" t="s">
        <v>181</v>
      </c>
      <c r="E28" s="19">
        <v>1</v>
      </c>
      <c r="F28" s="24" t="s">
        <v>732</v>
      </c>
      <c r="G28" s="19">
        <v>1</v>
      </c>
      <c r="H28" s="77">
        <v>3000</v>
      </c>
      <c r="I28" s="78"/>
    </row>
    <row r="29" spans="2:9" x14ac:dyDescent="0.4">
      <c r="B29" s="19" t="s">
        <v>710</v>
      </c>
      <c r="C29" s="20" t="s">
        <v>715</v>
      </c>
      <c r="D29" s="82" t="s">
        <v>181</v>
      </c>
      <c r="E29" s="19">
        <v>1</v>
      </c>
      <c r="F29" s="24" t="s">
        <v>327</v>
      </c>
      <c r="G29" s="19">
        <v>7</v>
      </c>
      <c r="H29" s="77">
        <v>3000</v>
      </c>
      <c r="I29" s="78"/>
    </row>
    <row r="30" spans="2:9" x14ac:dyDescent="0.4">
      <c r="B30" s="19" t="s">
        <v>699</v>
      </c>
      <c r="C30" s="20" t="s">
        <v>164</v>
      </c>
      <c r="D30" s="19" t="s">
        <v>157</v>
      </c>
      <c r="E30" s="19">
        <v>1</v>
      </c>
      <c r="F30" s="24"/>
      <c r="G30" s="19">
        <v>21</v>
      </c>
      <c r="H30" s="95">
        <v>0</v>
      </c>
      <c r="I30" s="78"/>
    </row>
    <row r="31" spans="2:9" x14ac:dyDescent="0.4">
      <c r="B31" s="92" t="s">
        <v>77</v>
      </c>
      <c r="C31" s="20" t="s">
        <v>164</v>
      </c>
      <c r="D31" s="19" t="s">
        <v>667</v>
      </c>
      <c r="E31" s="19">
        <v>1</v>
      </c>
      <c r="F31" s="24"/>
      <c r="G31" s="19">
        <v>18</v>
      </c>
      <c r="H31" s="95">
        <v>0</v>
      </c>
      <c r="I31" s="78"/>
    </row>
    <row r="32" spans="2:9" x14ac:dyDescent="0.4">
      <c r="B32" s="19" t="s">
        <v>447</v>
      </c>
      <c r="C32" s="94" t="s">
        <v>164</v>
      </c>
      <c r="D32" s="19" t="s">
        <v>157</v>
      </c>
      <c r="E32" s="19">
        <v>1</v>
      </c>
      <c r="F32" s="24"/>
      <c r="G32" s="19">
        <v>2</v>
      </c>
      <c r="H32" s="95">
        <v>0</v>
      </c>
      <c r="I32" s="78"/>
    </row>
    <row r="33" spans="2:7" x14ac:dyDescent="0.4">
      <c r="B33" s="93"/>
      <c r="F33" s="24" t="s">
        <v>405</v>
      </c>
      <c r="G33" s="19">
        <f>SUM(G5:G32)</f>
        <v>546</v>
      </c>
    </row>
    <row r="34" spans="2:7" x14ac:dyDescent="0.4">
      <c r="F34" s="24" t="s">
        <v>181</v>
      </c>
      <c r="G34" s="19">
        <f>G5+G6+G7+G8+G9+G11+G22+G23+G24+G27+G28+G29</f>
        <v>375</v>
      </c>
    </row>
    <row r="35" spans="2:7" x14ac:dyDescent="0.4">
      <c r="F35" s="24" t="s">
        <v>606</v>
      </c>
      <c r="G35" s="19">
        <f>G33-G34</f>
        <v>171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200-000000000000}">
          <x14:formula1>
            <xm:f>※dataシート!$I$2:$I$7</xm:f>
          </x14:formula1>
          <xm:sqref>E5:E32</xm:sqref>
        </x14:dataValidation>
        <x14:dataValidation type="list" allowBlank="1" showInputMessage="1" showErrorMessage="1" xr:uid="{00000000-0002-0000-1200-000001000000}">
          <x14:formula1>
            <xm:f>※dataシート!$D$2:$D$87</xm:f>
          </x14:formula1>
          <xm:sqref>D5:D32</xm:sqref>
        </x14:dataValidation>
        <x14:dataValidation type="list" allowBlank="1" showInputMessage="1" showErrorMessage="1" xr:uid="{00000000-0002-0000-1200-000002000000}">
          <x14:formula1>
            <xm:f>※dataシート!$F$2:$F$54</xm:f>
          </x14:formula1>
          <xm:sqref>C5:C32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B1:L56"/>
  <sheetViews>
    <sheetView topLeftCell="A9" workbookViewId="0">
      <selection activeCell="U22" sqref="U22"/>
    </sheetView>
  </sheetViews>
  <sheetFormatPr defaultRowHeight="18.75" x14ac:dyDescent="0.4"/>
  <cols>
    <col min="2" max="2" width="10.75" customWidth="1"/>
    <col min="3" max="3" width="13.625" customWidth="1"/>
    <col min="5" max="5" width="17.5" customWidth="1"/>
    <col min="6" max="6" width="15.125" customWidth="1"/>
    <col min="7" max="7" width="11.75" customWidth="1"/>
    <col min="8" max="8" width="14.75" customWidth="1"/>
  </cols>
  <sheetData>
    <row r="1" spans="2:8" x14ac:dyDescent="0.4">
      <c r="B1" s="189" t="s">
        <v>772</v>
      </c>
      <c r="C1" s="189"/>
      <c r="F1" t="s">
        <v>773</v>
      </c>
    </row>
    <row r="2" spans="2:8" x14ac:dyDescent="0.4">
      <c r="B2" s="189"/>
      <c r="C2" s="189"/>
      <c r="F2" t="s">
        <v>456</v>
      </c>
    </row>
    <row r="3" spans="2:8" x14ac:dyDescent="0.4">
      <c r="F3" s="8">
        <v>12</v>
      </c>
      <c r="G3" t="s">
        <v>88</v>
      </c>
      <c r="H3" s="2" t="s">
        <v>774</v>
      </c>
    </row>
    <row r="4" spans="2:8" x14ac:dyDescent="0.4">
      <c r="D4" t="s">
        <v>775</v>
      </c>
      <c r="F4" s="9" t="e">
        <f>#REF!</f>
        <v>#REF!</v>
      </c>
      <c r="G4" t="s">
        <v>776</v>
      </c>
      <c r="H4" s="2" t="s">
        <v>777</v>
      </c>
    </row>
    <row r="5" spans="2:8" x14ac:dyDescent="0.4">
      <c r="B5" s="2" t="s">
        <v>779</v>
      </c>
      <c r="C5" t="e">
        <f>EXP(1.751-0.119*LN(F4/1000)+0.393*LN(F3))</f>
        <v>#REF!</v>
      </c>
      <c r="D5" s="4" t="e">
        <f>ROUND(C5/100,4)</f>
        <v>#REF!</v>
      </c>
      <c r="E5" s="6"/>
      <c r="F5" s="10" t="e">
        <f>ROUND(F4*D5,0)</f>
        <v>#REF!</v>
      </c>
      <c r="G5" s="15" t="s">
        <v>107</v>
      </c>
    </row>
    <row r="6" spans="2:8" x14ac:dyDescent="0.4">
      <c r="B6" s="2"/>
      <c r="E6" s="2" t="s">
        <v>772</v>
      </c>
      <c r="F6" s="11" t="e">
        <f>F4+F5</f>
        <v>#REF!</v>
      </c>
      <c r="G6" s="16" t="s">
        <v>780</v>
      </c>
    </row>
    <row r="7" spans="2:8" x14ac:dyDescent="0.4">
      <c r="B7" s="189" t="s">
        <v>782</v>
      </c>
      <c r="C7" s="189"/>
    </row>
    <row r="8" spans="2:8" x14ac:dyDescent="0.4">
      <c r="B8" s="189"/>
      <c r="C8" s="189"/>
    </row>
    <row r="9" spans="2:8" ht="25.5" x14ac:dyDescent="0.4">
      <c r="B9" s="1"/>
      <c r="C9" s="1"/>
    </row>
    <row r="13" spans="2:8" x14ac:dyDescent="0.4">
      <c r="B13" s="2"/>
      <c r="D13" s="5"/>
      <c r="F13" s="12"/>
    </row>
    <row r="14" spans="2:8" x14ac:dyDescent="0.4">
      <c r="B14" s="2" t="s">
        <v>783</v>
      </c>
      <c r="C14" t="e">
        <f>EXP(6.038-0.431*LN(+F6/1000)+0.736*LN(F3))</f>
        <v>#REF!</v>
      </c>
      <c r="D14" s="4" t="e">
        <f>ROUND(C14/100,4)</f>
        <v>#REF!</v>
      </c>
      <c r="F14" s="13" t="e">
        <f>+D14*F6</f>
        <v>#REF!</v>
      </c>
      <c r="G14" s="15" t="s">
        <v>782</v>
      </c>
    </row>
    <row r="15" spans="2:8" x14ac:dyDescent="0.4">
      <c r="E15" s="2" t="s">
        <v>782</v>
      </c>
      <c r="F15" s="14" t="e">
        <f>+F6+F14</f>
        <v>#REF!</v>
      </c>
      <c r="G15" s="16" t="s">
        <v>784</v>
      </c>
    </row>
    <row r="16" spans="2:8" x14ac:dyDescent="0.4">
      <c r="B16" s="190" t="s">
        <v>785</v>
      </c>
      <c r="C16" s="190"/>
    </row>
    <row r="17" spans="2:7" x14ac:dyDescent="0.4">
      <c r="B17" s="190"/>
      <c r="C17" s="190"/>
    </row>
    <row r="26" spans="2:7" x14ac:dyDescent="0.4">
      <c r="C26" t="e">
        <f>29.102-3.34*LOG(+F15/1000)</f>
        <v>#REF!</v>
      </c>
      <c r="D26" s="4" t="e">
        <f>ROUND(C26/100,4)</f>
        <v>#REF!</v>
      </c>
      <c r="E26" s="7"/>
      <c r="F26" s="13" t="e">
        <f>+F15*D26</f>
        <v>#REF!</v>
      </c>
      <c r="G26" s="15" t="s">
        <v>785</v>
      </c>
    </row>
    <row r="27" spans="2:7" x14ac:dyDescent="0.4">
      <c r="F27" s="14" t="e">
        <f>+F15+F26</f>
        <v>#REF!</v>
      </c>
      <c r="G27" s="16" t="s">
        <v>300</v>
      </c>
    </row>
    <row r="52" spans="2:12" x14ac:dyDescent="0.4">
      <c r="L52" t="s">
        <v>188</v>
      </c>
    </row>
    <row r="53" spans="2:12" x14ac:dyDescent="0.4">
      <c r="G53">
        <v>6.2700000000000006E-2</v>
      </c>
      <c r="L53" t="s">
        <v>188</v>
      </c>
    </row>
    <row r="54" spans="2:12" x14ac:dyDescent="0.4">
      <c r="B54" s="3" t="s">
        <v>130</v>
      </c>
      <c r="C54" s="3" t="s">
        <v>786</v>
      </c>
      <c r="D54" s="3" t="s">
        <v>787</v>
      </c>
      <c r="E54" s="3" t="s">
        <v>788</v>
      </c>
      <c r="F54" s="3"/>
      <c r="G54" s="3">
        <v>0.1</v>
      </c>
      <c r="H54" s="3">
        <v>0.11700000000000001</v>
      </c>
      <c r="I54" s="3"/>
      <c r="J54" s="3"/>
      <c r="K54" s="3"/>
      <c r="L54" s="3" t="s">
        <v>789</v>
      </c>
    </row>
    <row r="55" spans="2:12" x14ac:dyDescent="0.4">
      <c r="B55" s="3" t="s">
        <v>38</v>
      </c>
      <c r="C55" s="3" t="s">
        <v>786</v>
      </c>
      <c r="D55" s="3" t="s">
        <v>165</v>
      </c>
      <c r="E55" s="3" t="s">
        <v>790</v>
      </c>
      <c r="F55" s="3">
        <f>C1</f>
        <v>0</v>
      </c>
      <c r="G55" s="3">
        <v>0.1</v>
      </c>
      <c r="H55" s="3">
        <v>0.17799999999999999</v>
      </c>
      <c r="I55" s="3"/>
      <c r="J55" s="3"/>
      <c r="K55" s="3"/>
      <c r="L55" s="3" t="s">
        <v>791</v>
      </c>
    </row>
    <row r="56" spans="2:12" x14ac:dyDescent="0.4">
      <c r="B56" s="3" t="s">
        <v>778</v>
      </c>
      <c r="C56" s="3" t="s">
        <v>786</v>
      </c>
      <c r="D56" s="3" t="s">
        <v>167</v>
      </c>
      <c r="E56" s="3" t="s">
        <v>790</v>
      </c>
      <c r="F56" s="3">
        <f>C1</f>
        <v>0</v>
      </c>
      <c r="G56" s="3">
        <v>0.1</v>
      </c>
      <c r="H56" s="3">
        <v>0.222</v>
      </c>
      <c r="I56" s="3"/>
      <c r="J56" s="3"/>
      <c r="K56" s="3"/>
      <c r="L56" s="3" t="s">
        <v>791</v>
      </c>
    </row>
  </sheetData>
  <sheetProtection algorithmName="SHA-512" hashValue="apEiIrX8UwScgatCsX3KZSHQ7HM3a/aTQyhwlRB+kV9Kxnthj/H+1vtS1L5EUb+/73VRz5w9Z0J2yA99RDo5Gg==" saltValue="IwRUt32MNkOw7JSFaqBwAg==" spinCount="100000" sheet="1" objects="1" scenarios="1"/>
  <mergeCells count="3">
    <mergeCell ref="B1:C2"/>
    <mergeCell ref="B7:C8"/>
    <mergeCell ref="B16:C17"/>
  </mergeCells>
  <phoneticPr fontId="3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  <pageSetUpPr fitToPage="1"/>
  </sheetPr>
  <dimension ref="B1:Q35"/>
  <sheetViews>
    <sheetView topLeftCell="B16" workbookViewId="0">
      <selection activeCell="Q5" sqref="Q5:Q3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</cols>
  <sheetData>
    <row r="1" spans="2:17" x14ac:dyDescent="0.4">
      <c r="B1" s="191" t="s">
        <v>727</v>
      </c>
      <c r="C1" s="191"/>
      <c r="D1" s="191"/>
    </row>
    <row r="2" spans="2:17" ht="18" customHeight="1" x14ac:dyDescent="0.4">
      <c r="B2" s="191"/>
      <c r="C2" s="191"/>
      <c r="D2" s="191"/>
    </row>
    <row r="3" spans="2:17" ht="18" customHeight="1" x14ac:dyDescent="0.4"/>
    <row r="4" spans="2:17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</row>
    <row r="5" spans="2:17" x14ac:dyDescent="0.4">
      <c r="B5" s="19" t="s">
        <v>595</v>
      </c>
      <c r="C5" s="20" t="s">
        <v>0</v>
      </c>
      <c r="D5" s="19" t="s">
        <v>181</v>
      </c>
      <c r="E5" s="19">
        <v>1</v>
      </c>
      <c r="F5" s="24" t="s">
        <v>728</v>
      </c>
      <c r="G5" s="3">
        <v>8</v>
      </c>
      <c r="H5" s="3">
        <v>6</v>
      </c>
      <c r="I5" s="3">
        <v>1</v>
      </c>
      <c r="J5" s="3">
        <v>3</v>
      </c>
      <c r="K5" s="3"/>
      <c r="L5" s="3"/>
      <c r="M5" s="3"/>
      <c r="N5" s="3"/>
      <c r="O5" s="3"/>
      <c r="P5" s="3"/>
      <c r="Q5">
        <f t="shared" ref="Q5:Q32" si="0">SUM(G5:P5)</f>
        <v>18</v>
      </c>
    </row>
    <row r="6" spans="2:17" x14ac:dyDescent="0.4">
      <c r="B6" s="19" t="s">
        <v>671</v>
      </c>
      <c r="C6" s="20" t="s">
        <v>0</v>
      </c>
      <c r="D6" s="19" t="s">
        <v>181</v>
      </c>
      <c r="E6" s="19">
        <v>1</v>
      </c>
      <c r="F6" s="24" t="s">
        <v>729</v>
      </c>
      <c r="G6" s="3">
        <v>6</v>
      </c>
      <c r="H6" s="3">
        <v>4</v>
      </c>
      <c r="I6" s="3">
        <v>2</v>
      </c>
      <c r="J6" s="3">
        <v>2</v>
      </c>
      <c r="K6" s="3">
        <v>2</v>
      </c>
      <c r="L6" s="3">
        <v>2</v>
      </c>
      <c r="M6" s="3">
        <v>19</v>
      </c>
      <c r="N6" s="3">
        <v>3</v>
      </c>
      <c r="O6" s="3">
        <v>4</v>
      </c>
      <c r="P6" s="3">
        <v>19</v>
      </c>
      <c r="Q6">
        <f t="shared" si="0"/>
        <v>63</v>
      </c>
    </row>
    <row r="7" spans="2:17" x14ac:dyDescent="0.4">
      <c r="B7" s="19" t="s">
        <v>485</v>
      </c>
      <c r="C7" s="20" t="s">
        <v>0</v>
      </c>
      <c r="D7" s="19" t="s">
        <v>181</v>
      </c>
      <c r="E7" s="19">
        <v>1</v>
      </c>
      <c r="F7" s="24" t="s">
        <v>730</v>
      </c>
      <c r="G7" s="3">
        <v>9</v>
      </c>
      <c r="H7" s="3">
        <v>4</v>
      </c>
      <c r="I7" s="3">
        <v>9</v>
      </c>
      <c r="J7" s="3">
        <v>2</v>
      </c>
      <c r="K7" s="3">
        <v>7</v>
      </c>
      <c r="L7" s="3">
        <v>8</v>
      </c>
      <c r="M7" s="3">
        <v>6</v>
      </c>
      <c r="N7" s="3"/>
      <c r="O7" s="3"/>
      <c r="P7" s="3"/>
      <c r="Q7">
        <f t="shared" si="0"/>
        <v>45</v>
      </c>
    </row>
    <row r="8" spans="2:17" x14ac:dyDescent="0.4">
      <c r="B8" s="19" t="s">
        <v>158</v>
      </c>
      <c r="C8" s="20" t="s">
        <v>0</v>
      </c>
      <c r="D8" s="19" t="s">
        <v>181</v>
      </c>
      <c r="E8" s="19">
        <v>1</v>
      </c>
      <c r="F8" s="24" t="s">
        <v>728</v>
      </c>
      <c r="G8" s="3">
        <v>15</v>
      </c>
      <c r="H8" s="3">
        <v>7</v>
      </c>
      <c r="I8" s="3">
        <v>7</v>
      </c>
      <c r="J8" s="3">
        <v>7</v>
      </c>
      <c r="K8" s="3">
        <v>12</v>
      </c>
      <c r="L8" s="3">
        <v>8</v>
      </c>
      <c r="M8" s="3">
        <v>9</v>
      </c>
      <c r="N8" s="3">
        <v>32</v>
      </c>
      <c r="O8" s="3">
        <v>14</v>
      </c>
      <c r="P8" s="3">
        <v>32</v>
      </c>
      <c r="Q8">
        <f t="shared" si="0"/>
        <v>143</v>
      </c>
    </row>
    <row r="9" spans="2:17" x14ac:dyDescent="0.4">
      <c r="B9" s="19" t="s">
        <v>503</v>
      </c>
      <c r="C9" s="20" t="s">
        <v>0</v>
      </c>
      <c r="D9" s="19" t="s">
        <v>181</v>
      </c>
      <c r="E9" s="19">
        <v>1</v>
      </c>
      <c r="F9" s="24" t="s">
        <v>654</v>
      </c>
      <c r="G9" s="3">
        <v>48</v>
      </c>
      <c r="H9" s="3">
        <v>8</v>
      </c>
      <c r="I9" s="3"/>
      <c r="J9" s="3"/>
      <c r="K9" s="3"/>
      <c r="L9" s="3"/>
      <c r="M9" s="3"/>
      <c r="N9" s="3"/>
      <c r="O9" s="3"/>
      <c r="P9" s="3"/>
      <c r="Q9">
        <f t="shared" si="0"/>
        <v>56</v>
      </c>
    </row>
    <row r="10" spans="2:17" x14ac:dyDescent="0.4">
      <c r="B10" s="19" t="s">
        <v>672</v>
      </c>
      <c r="C10" s="20" t="s">
        <v>384</v>
      </c>
      <c r="D10" s="19" t="s">
        <v>731</v>
      </c>
      <c r="E10" s="19">
        <v>1</v>
      </c>
      <c r="F10" s="24"/>
      <c r="G10" s="3">
        <v>6</v>
      </c>
      <c r="H10" s="3"/>
      <c r="I10" s="3"/>
      <c r="J10" s="3"/>
      <c r="K10" s="3"/>
      <c r="L10" s="3"/>
      <c r="M10" s="3"/>
      <c r="N10" s="3"/>
      <c r="O10" s="3"/>
      <c r="P10" s="3"/>
      <c r="Q10">
        <f t="shared" si="0"/>
        <v>6</v>
      </c>
    </row>
    <row r="11" spans="2:17" x14ac:dyDescent="0.4">
      <c r="B11" s="19" t="s">
        <v>2</v>
      </c>
      <c r="C11" s="20" t="s">
        <v>310</v>
      </c>
      <c r="D11" s="19" t="s">
        <v>181</v>
      </c>
      <c r="E11" s="19">
        <v>1</v>
      </c>
      <c r="F11" s="24" t="s">
        <v>492</v>
      </c>
      <c r="G11" s="3">
        <v>4</v>
      </c>
      <c r="H11" s="3">
        <v>2</v>
      </c>
      <c r="I11" s="3">
        <v>1</v>
      </c>
      <c r="J11" s="3"/>
      <c r="K11" s="3"/>
      <c r="L11" s="3"/>
      <c r="M11" s="3"/>
      <c r="N11" s="3"/>
      <c r="O11" s="3"/>
      <c r="P11" s="3"/>
      <c r="Q11">
        <f t="shared" si="0"/>
        <v>7</v>
      </c>
    </row>
    <row r="12" spans="2:17" x14ac:dyDescent="0.4">
      <c r="B12" s="19" t="s">
        <v>144</v>
      </c>
      <c r="C12" s="20" t="s">
        <v>75</v>
      </c>
      <c r="D12" s="19" t="s">
        <v>486</v>
      </c>
      <c r="E12" s="19">
        <v>1</v>
      </c>
      <c r="F12" s="24" t="s">
        <v>475</v>
      </c>
      <c r="G12" s="3">
        <v>1</v>
      </c>
      <c r="H12" s="3">
        <v>1</v>
      </c>
      <c r="I12" s="3">
        <v>2</v>
      </c>
      <c r="J12" s="3"/>
      <c r="K12" s="3"/>
      <c r="L12" s="3"/>
      <c r="M12" s="3"/>
      <c r="N12" s="3"/>
      <c r="O12" s="3"/>
      <c r="P12" s="3"/>
      <c r="Q12">
        <f t="shared" si="0"/>
        <v>4</v>
      </c>
    </row>
    <row r="13" spans="2:17" x14ac:dyDescent="0.4">
      <c r="B13" s="19" t="s">
        <v>150</v>
      </c>
      <c r="C13" s="20" t="s">
        <v>75</v>
      </c>
      <c r="D13" s="19" t="s">
        <v>190</v>
      </c>
      <c r="E13" s="19">
        <v>1</v>
      </c>
      <c r="F13" s="24" t="s">
        <v>475</v>
      </c>
      <c r="G13" s="3">
        <v>1</v>
      </c>
      <c r="H13" s="3">
        <v>3</v>
      </c>
      <c r="I13" s="3">
        <v>1</v>
      </c>
      <c r="J13" s="3">
        <v>4</v>
      </c>
      <c r="K13" s="3"/>
      <c r="L13" s="3"/>
      <c r="M13" s="3"/>
      <c r="N13" s="3"/>
      <c r="O13" s="3"/>
      <c r="P13" s="3"/>
      <c r="Q13">
        <f t="shared" si="0"/>
        <v>9</v>
      </c>
    </row>
    <row r="14" spans="2:17" x14ac:dyDescent="0.4">
      <c r="B14" s="19" t="s">
        <v>535</v>
      </c>
      <c r="C14" s="20" t="s">
        <v>123</v>
      </c>
      <c r="D14" s="19" t="s">
        <v>194</v>
      </c>
      <c r="E14" s="19">
        <v>1</v>
      </c>
      <c r="F14" s="24"/>
      <c r="G14" s="3">
        <v>1</v>
      </c>
      <c r="H14" s="3">
        <v>1</v>
      </c>
      <c r="I14" s="3">
        <v>1</v>
      </c>
      <c r="J14" s="3"/>
      <c r="K14" s="3"/>
      <c r="L14" s="3"/>
      <c r="M14" s="3"/>
      <c r="N14" s="3"/>
      <c r="O14" s="3"/>
      <c r="P14" s="3"/>
      <c r="Q14">
        <f t="shared" si="0"/>
        <v>3</v>
      </c>
    </row>
    <row r="15" spans="2:17" x14ac:dyDescent="0.4">
      <c r="B15" s="19" t="s">
        <v>336</v>
      </c>
      <c r="C15" s="20" t="s">
        <v>306</v>
      </c>
      <c r="D15" s="19" t="s">
        <v>117</v>
      </c>
      <c r="E15" s="19">
        <v>2</v>
      </c>
      <c r="F15" s="24" t="s">
        <v>475</v>
      </c>
      <c r="G15" s="3">
        <v>15</v>
      </c>
      <c r="H15" s="3">
        <v>12</v>
      </c>
      <c r="I15" s="3"/>
      <c r="J15" s="3"/>
      <c r="K15" s="3"/>
      <c r="L15" s="3"/>
      <c r="M15" s="3"/>
      <c r="N15" s="3"/>
      <c r="O15" s="3"/>
      <c r="P15" s="3"/>
      <c r="Q15">
        <f t="shared" si="0"/>
        <v>27</v>
      </c>
    </row>
    <row r="16" spans="2:17" x14ac:dyDescent="0.4">
      <c r="B16" s="19" t="s">
        <v>420</v>
      </c>
      <c r="C16" s="20" t="s">
        <v>75</v>
      </c>
      <c r="D16" s="19" t="s">
        <v>117</v>
      </c>
      <c r="E16" s="19">
        <v>2</v>
      </c>
      <c r="F16" s="24" t="s">
        <v>475</v>
      </c>
      <c r="G16" s="3">
        <v>3</v>
      </c>
      <c r="H16" s="3">
        <v>2</v>
      </c>
      <c r="I16" s="3">
        <v>2</v>
      </c>
      <c r="J16" s="3">
        <v>1</v>
      </c>
      <c r="K16" s="3"/>
      <c r="L16" s="3"/>
      <c r="M16" s="3"/>
      <c r="N16" s="3"/>
      <c r="O16" s="3"/>
      <c r="P16" s="3"/>
      <c r="Q16">
        <f t="shared" si="0"/>
        <v>8</v>
      </c>
    </row>
    <row r="17" spans="2:17" x14ac:dyDescent="0.4">
      <c r="B17" s="19" t="s">
        <v>564</v>
      </c>
      <c r="C17" s="20" t="s">
        <v>315</v>
      </c>
      <c r="D17" s="19" t="s">
        <v>480</v>
      </c>
      <c r="E17" s="19">
        <v>4</v>
      </c>
      <c r="F17" s="24"/>
      <c r="G17" s="3">
        <v>2</v>
      </c>
      <c r="H17" s="3"/>
      <c r="I17" s="3"/>
      <c r="J17" s="3"/>
      <c r="K17" s="3"/>
      <c r="L17" s="3"/>
      <c r="M17" s="3"/>
      <c r="N17" s="3"/>
      <c r="O17" s="3"/>
      <c r="P17" s="3"/>
      <c r="Q17">
        <f t="shared" si="0"/>
        <v>2</v>
      </c>
    </row>
    <row r="18" spans="2:17" x14ac:dyDescent="0.4">
      <c r="B18" s="19" t="s">
        <v>544</v>
      </c>
      <c r="C18" s="20" t="s">
        <v>315</v>
      </c>
      <c r="D18" s="19" t="s">
        <v>114</v>
      </c>
      <c r="E18" s="19">
        <v>4</v>
      </c>
      <c r="F18" s="24"/>
      <c r="G18" s="3">
        <v>24</v>
      </c>
      <c r="H18" s="3">
        <v>6</v>
      </c>
      <c r="I18" s="3">
        <v>4</v>
      </c>
      <c r="J18" s="3">
        <v>20</v>
      </c>
      <c r="K18" s="3"/>
      <c r="L18" s="3"/>
      <c r="M18" s="3"/>
      <c r="N18" s="3"/>
      <c r="O18" s="3"/>
      <c r="P18" s="3"/>
      <c r="Q18">
        <f t="shared" si="0"/>
        <v>54</v>
      </c>
    </row>
    <row r="19" spans="2:17" x14ac:dyDescent="0.4">
      <c r="B19" s="19" t="s">
        <v>565</v>
      </c>
      <c r="C19" s="20" t="s">
        <v>105</v>
      </c>
      <c r="D19" s="19" t="s">
        <v>190</v>
      </c>
      <c r="E19" s="19">
        <v>1</v>
      </c>
      <c r="F19" s="24" t="s">
        <v>475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>
        <f t="shared" si="0"/>
        <v>0</v>
      </c>
    </row>
    <row r="20" spans="2:17" x14ac:dyDescent="0.4">
      <c r="B20" s="19" t="s">
        <v>566</v>
      </c>
      <c r="C20" s="20" t="s">
        <v>131</v>
      </c>
      <c r="D20" s="19" t="s">
        <v>190</v>
      </c>
      <c r="E20" s="19">
        <v>2</v>
      </c>
      <c r="F20" s="24" t="s">
        <v>475</v>
      </c>
      <c r="G20" s="3">
        <v>12</v>
      </c>
      <c r="H20" s="3"/>
      <c r="I20" s="3"/>
      <c r="J20" s="3"/>
      <c r="K20" s="3"/>
      <c r="L20" s="3"/>
      <c r="M20" s="3"/>
      <c r="N20" s="3"/>
      <c r="O20" s="3"/>
      <c r="P20" s="3"/>
      <c r="Q20">
        <f t="shared" si="0"/>
        <v>12</v>
      </c>
    </row>
    <row r="21" spans="2:17" x14ac:dyDescent="0.4">
      <c r="B21" s="19" t="s">
        <v>513</v>
      </c>
      <c r="C21" s="20" t="s">
        <v>92</v>
      </c>
      <c r="D21" s="19" t="s">
        <v>194</v>
      </c>
      <c r="E21" s="19">
        <v>1</v>
      </c>
      <c r="F21" s="24"/>
      <c r="G21" s="3"/>
      <c r="H21" s="3"/>
      <c r="I21" s="3"/>
      <c r="J21" s="3"/>
      <c r="K21" s="3"/>
      <c r="L21" s="3"/>
      <c r="M21" s="3"/>
      <c r="N21" s="3"/>
      <c r="O21" s="3"/>
      <c r="P21" s="3"/>
      <c r="Q21">
        <f t="shared" si="0"/>
        <v>0</v>
      </c>
    </row>
    <row r="22" spans="2:17" x14ac:dyDescent="0.4">
      <c r="B22" s="19" t="s">
        <v>510</v>
      </c>
      <c r="C22" s="20" t="s">
        <v>0</v>
      </c>
      <c r="D22" s="19" t="s">
        <v>181</v>
      </c>
      <c r="E22" s="19">
        <v>1</v>
      </c>
      <c r="F22" s="24" t="s">
        <v>656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>
        <f t="shared" si="0"/>
        <v>0</v>
      </c>
    </row>
    <row r="23" spans="2:17" x14ac:dyDescent="0.4">
      <c r="B23" s="19" t="s">
        <v>461</v>
      </c>
      <c r="C23" s="20" t="s">
        <v>0</v>
      </c>
      <c r="D23" s="19" t="s">
        <v>181</v>
      </c>
      <c r="E23" s="19">
        <v>1</v>
      </c>
      <c r="F23" s="24" t="s">
        <v>728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>
        <f t="shared" si="0"/>
        <v>0</v>
      </c>
    </row>
    <row r="24" spans="2:17" x14ac:dyDescent="0.4">
      <c r="B24" s="19" t="s">
        <v>234</v>
      </c>
      <c r="C24" s="20" t="s">
        <v>0</v>
      </c>
      <c r="D24" s="19" t="s">
        <v>181</v>
      </c>
      <c r="E24" s="19">
        <v>1</v>
      </c>
      <c r="F24" s="24" t="s">
        <v>734</v>
      </c>
      <c r="G24" s="3">
        <v>26</v>
      </c>
      <c r="H24" s="3"/>
      <c r="I24" s="3"/>
      <c r="J24" s="3"/>
      <c r="K24" s="3"/>
      <c r="L24" s="3"/>
      <c r="M24" s="3"/>
      <c r="N24" s="3"/>
      <c r="O24" s="3"/>
      <c r="P24" s="3"/>
      <c r="Q24">
        <f t="shared" si="0"/>
        <v>26</v>
      </c>
    </row>
    <row r="25" spans="2:17" x14ac:dyDescent="0.4">
      <c r="B25" s="19" t="s">
        <v>575</v>
      </c>
      <c r="C25" s="20" t="s">
        <v>153</v>
      </c>
      <c r="D25" s="19" t="s">
        <v>141</v>
      </c>
      <c r="E25" s="19">
        <v>1</v>
      </c>
      <c r="F25" s="24"/>
      <c r="G25" s="3"/>
      <c r="H25" s="3"/>
      <c r="I25" s="3"/>
      <c r="J25" s="3"/>
      <c r="K25" s="3"/>
      <c r="L25" s="3"/>
      <c r="M25" s="3"/>
      <c r="N25" s="3"/>
      <c r="O25" s="3"/>
      <c r="P25" s="3"/>
      <c r="Q25">
        <f t="shared" si="0"/>
        <v>0</v>
      </c>
    </row>
    <row r="26" spans="2:17" x14ac:dyDescent="0.4">
      <c r="B26" s="19" t="s">
        <v>18</v>
      </c>
      <c r="C26" s="20" t="s">
        <v>171</v>
      </c>
      <c r="D26" s="19" t="s">
        <v>223</v>
      </c>
      <c r="E26" s="19">
        <v>1</v>
      </c>
      <c r="F26" s="24"/>
      <c r="G26" s="3">
        <v>5</v>
      </c>
      <c r="H26" s="3"/>
      <c r="I26" s="3"/>
      <c r="J26" s="3"/>
      <c r="K26" s="3"/>
      <c r="L26" s="3"/>
      <c r="M26" s="3"/>
      <c r="N26" s="3"/>
      <c r="O26" s="3"/>
      <c r="P26" s="3"/>
      <c r="Q26">
        <f t="shared" si="0"/>
        <v>5</v>
      </c>
    </row>
    <row r="27" spans="2:17" x14ac:dyDescent="0.4">
      <c r="B27" s="19" t="s">
        <v>615</v>
      </c>
      <c r="C27" s="20" t="s">
        <v>715</v>
      </c>
      <c r="D27" s="19" t="s">
        <v>181</v>
      </c>
      <c r="E27" s="19">
        <v>1</v>
      </c>
      <c r="F27" s="24" t="s">
        <v>732</v>
      </c>
      <c r="G27" s="3">
        <v>4</v>
      </c>
      <c r="H27" s="3">
        <v>3</v>
      </c>
      <c r="I27" s="3">
        <v>2</v>
      </c>
      <c r="J27" s="3"/>
      <c r="K27" s="3"/>
      <c r="L27" s="3"/>
      <c r="M27" s="3"/>
      <c r="N27" s="3"/>
      <c r="O27" s="3"/>
      <c r="P27" s="3"/>
      <c r="Q27">
        <f t="shared" si="0"/>
        <v>9</v>
      </c>
    </row>
    <row r="28" spans="2:17" x14ac:dyDescent="0.4">
      <c r="B28" s="19" t="s">
        <v>184</v>
      </c>
      <c r="C28" s="20" t="s">
        <v>715</v>
      </c>
      <c r="D28" s="19" t="s">
        <v>181</v>
      </c>
      <c r="E28" s="19">
        <v>1</v>
      </c>
      <c r="F28" s="24" t="s">
        <v>732</v>
      </c>
      <c r="G28" s="3">
        <v>1</v>
      </c>
      <c r="H28" s="3"/>
      <c r="I28" s="3"/>
      <c r="J28" s="3"/>
      <c r="K28" s="3"/>
      <c r="L28" s="3"/>
      <c r="M28" s="3"/>
      <c r="N28" s="3"/>
      <c r="O28" s="3"/>
      <c r="P28" s="3"/>
      <c r="Q28">
        <f t="shared" si="0"/>
        <v>1</v>
      </c>
    </row>
    <row r="29" spans="2:17" x14ac:dyDescent="0.4">
      <c r="B29" s="19" t="s">
        <v>710</v>
      </c>
      <c r="C29" s="20" t="s">
        <v>715</v>
      </c>
      <c r="D29" s="19" t="s">
        <v>181</v>
      </c>
      <c r="E29" s="19">
        <v>1</v>
      </c>
      <c r="F29" s="24" t="s">
        <v>327</v>
      </c>
      <c r="G29" s="3">
        <v>4</v>
      </c>
      <c r="H29" s="3">
        <v>2</v>
      </c>
      <c r="I29" s="3">
        <v>1</v>
      </c>
      <c r="J29" s="3"/>
      <c r="K29" s="3"/>
      <c r="L29" s="3"/>
      <c r="M29" s="3"/>
      <c r="N29" s="3"/>
      <c r="O29" s="3"/>
      <c r="P29" s="3"/>
      <c r="Q29">
        <f t="shared" si="0"/>
        <v>7</v>
      </c>
    </row>
    <row r="30" spans="2:17" x14ac:dyDescent="0.4">
      <c r="B30" s="19" t="s">
        <v>699</v>
      </c>
      <c r="C30" s="20" t="s">
        <v>164</v>
      </c>
      <c r="D30" s="19" t="s">
        <v>157</v>
      </c>
      <c r="E30" s="19">
        <v>1</v>
      </c>
      <c r="F30" s="24"/>
      <c r="G30" s="3">
        <v>7</v>
      </c>
      <c r="H30" s="3">
        <v>3</v>
      </c>
      <c r="I30" s="3">
        <v>6</v>
      </c>
      <c r="J30" s="3">
        <v>5</v>
      </c>
      <c r="K30" s="3"/>
      <c r="L30" s="3"/>
      <c r="M30" s="3"/>
      <c r="N30" s="3"/>
      <c r="O30" s="3"/>
      <c r="P30" s="3"/>
      <c r="Q30">
        <f t="shared" si="0"/>
        <v>21</v>
      </c>
    </row>
    <row r="31" spans="2:17" x14ac:dyDescent="0.4">
      <c r="B31" s="19" t="s">
        <v>77</v>
      </c>
      <c r="C31" s="20" t="s">
        <v>164</v>
      </c>
      <c r="D31" s="19" t="s">
        <v>667</v>
      </c>
      <c r="E31" s="19">
        <v>1</v>
      </c>
      <c r="F31" s="24"/>
      <c r="G31" s="3">
        <v>2</v>
      </c>
      <c r="H31" s="3">
        <v>3</v>
      </c>
      <c r="I31" s="3">
        <v>1</v>
      </c>
      <c r="J31" s="3">
        <v>12</v>
      </c>
      <c r="K31" s="3"/>
      <c r="L31" s="3"/>
      <c r="M31" s="3"/>
      <c r="N31" s="3"/>
      <c r="O31" s="3"/>
      <c r="P31" s="3"/>
      <c r="Q31">
        <f t="shared" si="0"/>
        <v>18</v>
      </c>
    </row>
    <row r="32" spans="2:17" x14ac:dyDescent="0.4">
      <c r="B32" s="19" t="s">
        <v>447</v>
      </c>
      <c r="C32" s="20" t="s">
        <v>164</v>
      </c>
      <c r="D32" s="19" t="s">
        <v>157</v>
      </c>
      <c r="E32" s="19">
        <v>1</v>
      </c>
      <c r="F32" s="24"/>
      <c r="G32" s="3"/>
      <c r="H32" s="3"/>
      <c r="I32" s="3"/>
      <c r="J32" s="3">
        <v>2</v>
      </c>
      <c r="K32" s="3"/>
      <c r="L32" s="3"/>
      <c r="M32" s="3"/>
      <c r="N32" s="3"/>
      <c r="O32" s="3"/>
      <c r="P32" s="3"/>
      <c r="Q32">
        <f t="shared" si="0"/>
        <v>2</v>
      </c>
    </row>
    <row r="33" spans="6:6" x14ac:dyDescent="0.4">
      <c r="F33" s="24" t="s">
        <v>405</v>
      </c>
    </row>
    <row r="34" spans="6:6" x14ac:dyDescent="0.4">
      <c r="F34" s="24" t="s">
        <v>181</v>
      </c>
    </row>
    <row r="35" spans="6:6" x14ac:dyDescent="0.4">
      <c r="F35" s="24" t="s">
        <v>606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300-000000000000}">
          <x14:formula1>
            <xm:f>※dataシート!$I$2:$I$7</xm:f>
          </x14:formula1>
          <xm:sqref>E5:E32</xm:sqref>
        </x14:dataValidation>
        <x14:dataValidation type="list" allowBlank="1" showInputMessage="1" showErrorMessage="1" xr:uid="{00000000-0002-0000-1300-000001000000}">
          <x14:formula1>
            <xm:f>※dataシート!$D$2:$D$87</xm:f>
          </x14:formula1>
          <xm:sqref>D5:D32</xm:sqref>
        </x14:dataValidation>
        <x14:dataValidation type="list" allowBlank="1" showInputMessage="1" showErrorMessage="1" xr:uid="{00000000-0002-0000-1300-000002000000}">
          <x14:formula1>
            <xm:f>※dataシート!$F$2:$F$54</xm:f>
          </x14:formula1>
          <xm:sqref>C5:C32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  <pageSetUpPr fitToPage="1"/>
  </sheetPr>
  <dimension ref="B1:I34"/>
  <sheetViews>
    <sheetView showGridLines="0" zoomScale="70" zoomScaleNormal="70" workbookViewId="0">
      <selection activeCell="K19" sqref="K19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5" t="s">
        <v>812</v>
      </c>
      <c r="C1" s="195"/>
      <c r="D1" s="195"/>
    </row>
    <row r="2" spans="2:9" ht="18" customHeight="1" x14ac:dyDescent="0.4">
      <c r="B2" s="195"/>
      <c r="C2" s="195"/>
      <c r="D2" s="195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20" t="s">
        <v>595</v>
      </c>
      <c r="C5" s="96" t="s">
        <v>306</v>
      </c>
      <c r="D5" s="19" t="s">
        <v>57</v>
      </c>
      <c r="E5" s="19">
        <v>2</v>
      </c>
      <c r="F5" s="24"/>
      <c r="G5" s="24">
        <v>29</v>
      </c>
      <c r="H5" s="77">
        <v>3000</v>
      </c>
      <c r="I5" s="78"/>
    </row>
    <row r="6" spans="2:9" x14ac:dyDescent="0.4">
      <c r="B6" s="20" t="s">
        <v>671</v>
      </c>
      <c r="C6" s="96" t="s">
        <v>306</v>
      </c>
      <c r="D6" s="19" t="s">
        <v>57</v>
      </c>
      <c r="E6" s="19">
        <v>1</v>
      </c>
      <c r="F6" s="24"/>
      <c r="G6" s="24">
        <v>1</v>
      </c>
      <c r="H6" s="77">
        <v>3000</v>
      </c>
      <c r="I6" s="78"/>
    </row>
    <row r="7" spans="2:9" x14ac:dyDescent="0.4">
      <c r="B7" s="20" t="s">
        <v>485</v>
      </c>
      <c r="C7" s="96" t="s">
        <v>75</v>
      </c>
      <c r="D7" s="19" t="s">
        <v>194</v>
      </c>
      <c r="E7" s="19">
        <v>1</v>
      </c>
      <c r="F7" s="24"/>
      <c r="G7" s="24">
        <v>2</v>
      </c>
      <c r="H7" s="77">
        <v>3000</v>
      </c>
      <c r="I7" s="78"/>
    </row>
    <row r="8" spans="2:9" ht="19.5" x14ac:dyDescent="0.4">
      <c r="B8" s="20" t="s">
        <v>158</v>
      </c>
      <c r="C8" s="97" t="s">
        <v>106</v>
      </c>
      <c r="D8" s="19" t="s">
        <v>190</v>
      </c>
      <c r="E8" s="19">
        <v>2</v>
      </c>
      <c r="F8" s="24"/>
      <c r="G8" s="24">
        <v>28</v>
      </c>
      <c r="H8" s="77">
        <v>3000</v>
      </c>
      <c r="I8" s="78"/>
    </row>
    <row r="9" spans="2:9" x14ac:dyDescent="0.4">
      <c r="B9" s="20" t="s">
        <v>503</v>
      </c>
      <c r="C9" s="96" t="s">
        <v>315</v>
      </c>
      <c r="D9" s="19" t="s">
        <v>249</v>
      </c>
      <c r="E9" s="19">
        <v>4</v>
      </c>
      <c r="F9" s="24"/>
      <c r="G9" s="24">
        <v>81</v>
      </c>
      <c r="H9" s="77">
        <v>3000</v>
      </c>
      <c r="I9" s="78"/>
    </row>
    <row r="10" spans="2:9" x14ac:dyDescent="0.4">
      <c r="B10" s="20" t="s">
        <v>672</v>
      </c>
      <c r="C10" s="96" t="s">
        <v>315</v>
      </c>
      <c r="D10" s="19" t="s">
        <v>114</v>
      </c>
      <c r="E10" s="19">
        <v>4</v>
      </c>
      <c r="F10" s="24"/>
      <c r="G10" s="24">
        <v>13</v>
      </c>
      <c r="H10" s="77">
        <v>3000</v>
      </c>
      <c r="I10" s="78"/>
    </row>
    <row r="11" spans="2:9" x14ac:dyDescent="0.4">
      <c r="B11" s="20" t="s">
        <v>2</v>
      </c>
      <c r="C11" s="96" t="s">
        <v>0</v>
      </c>
      <c r="D11" s="19" t="s">
        <v>193</v>
      </c>
      <c r="E11" s="19">
        <v>1</v>
      </c>
      <c r="F11" s="24" t="s">
        <v>701</v>
      </c>
      <c r="G11" s="24">
        <v>2</v>
      </c>
      <c r="H11" s="77">
        <v>3000</v>
      </c>
      <c r="I11" s="78"/>
    </row>
    <row r="12" spans="2:9" x14ac:dyDescent="0.4">
      <c r="B12" s="20" t="s">
        <v>144</v>
      </c>
      <c r="C12" s="96" t="s">
        <v>92</v>
      </c>
      <c r="D12" s="19" t="s">
        <v>194</v>
      </c>
      <c r="E12" s="19">
        <v>1</v>
      </c>
      <c r="F12" s="24"/>
      <c r="G12" s="24">
        <v>8</v>
      </c>
      <c r="H12" s="77">
        <v>3000</v>
      </c>
      <c r="I12" s="78"/>
    </row>
    <row r="13" spans="2:9" x14ac:dyDescent="0.4">
      <c r="B13" s="20" t="s">
        <v>535</v>
      </c>
      <c r="C13" s="96" t="s">
        <v>153</v>
      </c>
      <c r="D13" s="19" t="s">
        <v>178</v>
      </c>
      <c r="E13" s="19">
        <v>1</v>
      </c>
      <c r="F13" s="24"/>
      <c r="G13" s="24">
        <v>1</v>
      </c>
      <c r="H13" s="77">
        <v>3000</v>
      </c>
      <c r="I13" s="78"/>
    </row>
    <row r="14" spans="2:9" x14ac:dyDescent="0.4">
      <c r="B14" s="20" t="s">
        <v>564</v>
      </c>
      <c r="C14" s="96" t="s">
        <v>124</v>
      </c>
      <c r="D14" s="19" t="s">
        <v>44</v>
      </c>
      <c r="E14" s="19">
        <v>2</v>
      </c>
      <c r="F14" s="24"/>
      <c r="G14" s="24">
        <v>3</v>
      </c>
      <c r="H14" s="77">
        <v>3000</v>
      </c>
      <c r="I14" s="78"/>
    </row>
    <row r="15" spans="2:9" x14ac:dyDescent="0.4">
      <c r="B15" s="20" t="s">
        <v>544</v>
      </c>
      <c r="C15" s="96" t="s">
        <v>9</v>
      </c>
      <c r="D15" s="19" t="s">
        <v>194</v>
      </c>
      <c r="E15" s="19">
        <v>1</v>
      </c>
      <c r="F15" s="24"/>
      <c r="G15" s="24">
        <v>1</v>
      </c>
      <c r="H15" s="77">
        <v>3000</v>
      </c>
      <c r="I15" s="78"/>
    </row>
    <row r="16" spans="2:9" x14ac:dyDescent="0.4">
      <c r="B16" s="20" t="s">
        <v>565</v>
      </c>
      <c r="C16" s="96" t="s">
        <v>124</v>
      </c>
      <c r="D16" s="19" t="s">
        <v>80</v>
      </c>
      <c r="E16" s="19">
        <v>1</v>
      </c>
      <c r="F16" s="24" t="s">
        <v>147</v>
      </c>
      <c r="G16" s="24">
        <v>2</v>
      </c>
      <c r="H16" s="77">
        <v>3000</v>
      </c>
      <c r="I16" s="78"/>
    </row>
    <row r="17" spans="2:9" x14ac:dyDescent="0.4">
      <c r="B17" s="20" t="s">
        <v>566</v>
      </c>
      <c r="C17" s="96" t="s">
        <v>0</v>
      </c>
      <c r="D17" s="19" t="s">
        <v>126</v>
      </c>
      <c r="E17" s="19">
        <v>1</v>
      </c>
      <c r="F17" s="24" t="s">
        <v>726</v>
      </c>
      <c r="G17" s="24">
        <v>4</v>
      </c>
      <c r="H17" s="77">
        <v>3000</v>
      </c>
      <c r="I17" s="78"/>
    </row>
    <row r="18" spans="2:9" x14ac:dyDescent="0.4">
      <c r="B18" s="20" t="s">
        <v>674</v>
      </c>
      <c r="C18" s="96" t="s">
        <v>0</v>
      </c>
      <c r="D18" s="19" t="s">
        <v>305</v>
      </c>
      <c r="E18" s="19">
        <v>1</v>
      </c>
      <c r="F18" s="24"/>
      <c r="G18" s="24">
        <v>4</v>
      </c>
      <c r="H18" s="77">
        <v>3000</v>
      </c>
      <c r="I18" s="78"/>
    </row>
    <row r="19" spans="2:9" x14ac:dyDescent="0.4">
      <c r="B19" s="20" t="s">
        <v>513</v>
      </c>
      <c r="C19" s="96" t="s">
        <v>92</v>
      </c>
      <c r="D19" s="19" t="s">
        <v>329</v>
      </c>
      <c r="E19" s="19">
        <v>1</v>
      </c>
      <c r="F19" s="24"/>
      <c r="G19" s="24">
        <v>1</v>
      </c>
      <c r="H19" s="77">
        <v>3000</v>
      </c>
      <c r="I19" s="78"/>
    </row>
    <row r="20" spans="2:9" x14ac:dyDescent="0.4">
      <c r="B20" s="20" t="s">
        <v>510</v>
      </c>
      <c r="C20" s="96" t="s">
        <v>75</v>
      </c>
      <c r="D20" s="19" t="s">
        <v>57</v>
      </c>
      <c r="E20" s="19">
        <v>1</v>
      </c>
      <c r="F20" s="24"/>
      <c r="G20" s="24">
        <v>5</v>
      </c>
      <c r="H20" s="77">
        <v>3000</v>
      </c>
      <c r="I20" s="78"/>
    </row>
    <row r="21" spans="2:9" x14ac:dyDescent="0.4">
      <c r="B21" s="20" t="s">
        <v>461</v>
      </c>
      <c r="C21" s="96" t="s">
        <v>693</v>
      </c>
      <c r="D21" s="19" t="s">
        <v>26</v>
      </c>
      <c r="E21" s="19">
        <v>1</v>
      </c>
      <c r="F21" s="24"/>
      <c r="G21" s="24">
        <v>6</v>
      </c>
      <c r="H21" s="77">
        <v>3000</v>
      </c>
      <c r="I21" s="78"/>
    </row>
    <row r="22" spans="2:9" x14ac:dyDescent="0.4">
      <c r="B22" s="20" t="s">
        <v>234</v>
      </c>
      <c r="C22" s="96" t="s">
        <v>310</v>
      </c>
      <c r="D22" s="19" t="s">
        <v>305</v>
      </c>
      <c r="E22" s="19">
        <v>1</v>
      </c>
      <c r="F22" s="24" t="s">
        <v>383</v>
      </c>
      <c r="G22" s="24">
        <v>9</v>
      </c>
      <c r="H22" s="77">
        <v>3000</v>
      </c>
      <c r="I22" s="78"/>
    </row>
    <row r="23" spans="2:9" x14ac:dyDescent="0.4">
      <c r="B23" s="20" t="s">
        <v>575</v>
      </c>
      <c r="C23" s="96" t="s">
        <v>164</v>
      </c>
      <c r="D23" s="19" t="s">
        <v>667</v>
      </c>
      <c r="E23" s="19">
        <v>1</v>
      </c>
      <c r="F23" s="24"/>
      <c r="G23" s="24">
        <v>23</v>
      </c>
      <c r="H23" s="95">
        <v>0</v>
      </c>
      <c r="I23" s="78"/>
    </row>
    <row r="24" spans="2:9" x14ac:dyDescent="0.4">
      <c r="B24" s="20" t="s">
        <v>216</v>
      </c>
      <c r="C24" s="96" t="s">
        <v>164</v>
      </c>
      <c r="D24" s="19" t="s">
        <v>157</v>
      </c>
      <c r="E24" s="19">
        <v>1</v>
      </c>
      <c r="F24" s="24"/>
      <c r="G24" s="24">
        <v>0</v>
      </c>
      <c r="H24" s="95">
        <v>0</v>
      </c>
      <c r="I24" s="78"/>
    </row>
    <row r="25" spans="2:9" x14ac:dyDescent="0.4">
      <c r="B25" s="20" t="s">
        <v>18</v>
      </c>
      <c r="C25" s="96" t="s">
        <v>25</v>
      </c>
      <c r="D25" s="19" t="s">
        <v>528</v>
      </c>
      <c r="E25" s="19">
        <v>1</v>
      </c>
      <c r="F25" s="24" t="s">
        <v>573</v>
      </c>
      <c r="G25" s="24">
        <v>2</v>
      </c>
      <c r="H25" s="77">
        <v>3000</v>
      </c>
      <c r="I25" s="78"/>
    </row>
    <row r="26" spans="2:9" x14ac:dyDescent="0.4">
      <c r="B26" s="20" t="s">
        <v>724</v>
      </c>
      <c r="C26" s="96" t="s">
        <v>163</v>
      </c>
      <c r="D26" s="19" t="s">
        <v>194</v>
      </c>
      <c r="E26" s="19">
        <v>1</v>
      </c>
      <c r="F26" s="24"/>
      <c r="G26" s="24">
        <v>1</v>
      </c>
      <c r="H26" s="77">
        <v>3000</v>
      </c>
      <c r="I26" s="78"/>
    </row>
    <row r="27" spans="2:9" x14ac:dyDescent="0.4">
      <c r="B27" s="20" t="s">
        <v>644</v>
      </c>
      <c r="C27" s="96" t="s">
        <v>25</v>
      </c>
      <c r="D27" s="19" t="s">
        <v>528</v>
      </c>
      <c r="E27" s="19">
        <v>1</v>
      </c>
      <c r="F27" s="24"/>
      <c r="G27" s="24">
        <v>2</v>
      </c>
      <c r="H27" s="77">
        <v>3000</v>
      </c>
      <c r="I27" s="78"/>
    </row>
    <row r="28" spans="2:9" x14ac:dyDescent="0.4">
      <c r="B28" s="20" t="s">
        <v>552</v>
      </c>
      <c r="C28" s="96" t="s">
        <v>0</v>
      </c>
      <c r="D28" s="19" t="s">
        <v>26</v>
      </c>
      <c r="E28" s="19">
        <v>1</v>
      </c>
      <c r="F28" s="24"/>
      <c r="G28" s="24">
        <v>4</v>
      </c>
      <c r="H28" s="77">
        <v>3000</v>
      </c>
      <c r="I28" s="78"/>
    </row>
    <row r="29" spans="2:9" x14ac:dyDescent="0.4">
      <c r="B29" s="20" t="s">
        <v>708</v>
      </c>
      <c r="C29" s="96" t="s">
        <v>75</v>
      </c>
      <c r="D29" s="19" t="s">
        <v>57</v>
      </c>
      <c r="E29" s="19">
        <v>2</v>
      </c>
      <c r="F29" s="24"/>
      <c r="G29" s="24">
        <v>6</v>
      </c>
      <c r="H29" s="77">
        <v>3000</v>
      </c>
      <c r="I29" s="78"/>
    </row>
    <row r="30" spans="2:9" x14ac:dyDescent="0.4">
      <c r="B30" s="20" t="s">
        <v>709</v>
      </c>
      <c r="C30" s="96" t="s">
        <v>92</v>
      </c>
      <c r="D30" s="19" t="s">
        <v>126</v>
      </c>
      <c r="E30" s="19">
        <v>1</v>
      </c>
      <c r="F30" s="24"/>
      <c r="G30" s="24">
        <v>1</v>
      </c>
      <c r="H30" s="77">
        <v>3000</v>
      </c>
      <c r="I30" s="78"/>
    </row>
    <row r="31" spans="2:9" x14ac:dyDescent="0.4">
      <c r="B31" s="20" t="s">
        <v>725</v>
      </c>
      <c r="C31" s="20" t="s">
        <v>105</v>
      </c>
      <c r="D31" s="19" t="s">
        <v>190</v>
      </c>
      <c r="E31" s="19">
        <v>1</v>
      </c>
      <c r="F31" s="24" t="s">
        <v>475</v>
      </c>
      <c r="G31" s="24">
        <v>0</v>
      </c>
      <c r="H31" s="77">
        <v>3000</v>
      </c>
      <c r="I31" s="78"/>
    </row>
    <row r="32" spans="2:9" x14ac:dyDescent="0.4">
      <c r="F32" s="24" t="s">
        <v>405</v>
      </c>
      <c r="G32" s="19">
        <f>SUM(G5:G31)</f>
        <v>239</v>
      </c>
    </row>
    <row r="33" spans="6:7" x14ac:dyDescent="0.4">
      <c r="F33" s="25" t="s">
        <v>181</v>
      </c>
      <c r="G33" s="19">
        <v>0</v>
      </c>
    </row>
    <row r="34" spans="6:7" x14ac:dyDescent="0.4">
      <c r="F34" s="24" t="s">
        <v>606</v>
      </c>
      <c r="G34" s="19">
        <f>G32-G33</f>
        <v>239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400-000000000000}">
          <x14:formula1>
            <xm:f>※dataシート!$I$2:$I$7</xm:f>
          </x14:formula1>
          <xm:sqref>E5:E31</xm:sqref>
        </x14:dataValidation>
        <x14:dataValidation type="list" allowBlank="1" showInputMessage="1" showErrorMessage="1" xr:uid="{00000000-0002-0000-1400-000001000000}">
          <x14:formula1>
            <xm:f>※dataシート!$D$2:$D$87</xm:f>
          </x14:formula1>
          <xm:sqref>C7 D5:D31</xm:sqref>
        </x14:dataValidation>
        <x14:dataValidation type="list" allowBlank="1" showInputMessage="1" showErrorMessage="1" xr:uid="{00000000-0002-0000-1400-000002000000}">
          <x14:formula1>
            <xm:f>※dataシート!$F$2:$F$54</xm:f>
          </x14:formula1>
          <xm:sqref>C5:C31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79998168889431442"/>
    <pageSetUpPr fitToPage="1"/>
  </sheetPr>
  <dimension ref="B1:Q31"/>
  <sheetViews>
    <sheetView topLeftCell="D1" workbookViewId="0">
      <selection activeCell="Q5" sqref="Q5:Q31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</cols>
  <sheetData>
    <row r="1" spans="2:17" x14ac:dyDescent="0.4">
      <c r="B1" s="191" t="s">
        <v>721</v>
      </c>
      <c r="C1" s="191"/>
      <c r="D1" s="191"/>
    </row>
    <row r="2" spans="2:17" ht="18" customHeight="1" x14ac:dyDescent="0.4">
      <c r="B2" s="191"/>
      <c r="C2" s="191"/>
      <c r="D2" s="191"/>
    </row>
    <row r="3" spans="2:17" ht="18" customHeight="1" x14ac:dyDescent="0.4"/>
    <row r="4" spans="2:17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</row>
    <row r="5" spans="2:17" x14ac:dyDescent="0.4">
      <c r="B5" s="20" t="s">
        <v>595</v>
      </c>
      <c r="C5" s="96" t="s">
        <v>306</v>
      </c>
      <c r="D5" s="19" t="s">
        <v>57</v>
      </c>
      <c r="E5" s="19">
        <v>2</v>
      </c>
      <c r="F5" s="24"/>
      <c r="G5" s="24"/>
      <c r="H5" s="3">
        <v>1</v>
      </c>
      <c r="I5" s="3">
        <v>6</v>
      </c>
      <c r="J5" s="3">
        <v>3</v>
      </c>
      <c r="K5" s="3">
        <v>1</v>
      </c>
      <c r="L5" s="3">
        <v>10</v>
      </c>
      <c r="M5" s="3">
        <v>2</v>
      </c>
      <c r="N5" s="3">
        <v>6</v>
      </c>
      <c r="O5" s="3"/>
      <c r="P5" s="3"/>
      <c r="Q5" s="3">
        <f t="shared" ref="Q5:Q31" si="0">SUM(H5:P5)</f>
        <v>29</v>
      </c>
    </row>
    <row r="6" spans="2:17" x14ac:dyDescent="0.4">
      <c r="B6" s="20" t="s">
        <v>671</v>
      </c>
      <c r="C6" s="96" t="s">
        <v>306</v>
      </c>
      <c r="D6" s="19" t="s">
        <v>57</v>
      </c>
      <c r="E6" s="19">
        <v>1</v>
      </c>
      <c r="F6" s="24"/>
      <c r="G6" s="24"/>
      <c r="H6" s="3">
        <v>1</v>
      </c>
      <c r="I6" s="3"/>
      <c r="J6" s="3"/>
      <c r="K6" s="3"/>
      <c r="L6" s="3"/>
      <c r="M6" s="3"/>
      <c r="N6" s="3"/>
      <c r="O6" s="3"/>
      <c r="P6" s="3"/>
      <c r="Q6" s="3">
        <f t="shared" si="0"/>
        <v>1</v>
      </c>
    </row>
    <row r="7" spans="2:17" x14ac:dyDescent="0.4">
      <c r="B7" s="20" t="s">
        <v>485</v>
      </c>
      <c r="C7" s="96" t="s">
        <v>75</v>
      </c>
      <c r="D7" s="19" t="s">
        <v>194</v>
      </c>
      <c r="E7" s="19">
        <v>1</v>
      </c>
      <c r="F7" s="24"/>
      <c r="G7" s="24"/>
      <c r="H7" s="3">
        <v>1</v>
      </c>
      <c r="I7" s="3">
        <v>1</v>
      </c>
      <c r="J7" s="3"/>
      <c r="K7" s="3"/>
      <c r="L7" s="3"/>
      <c r="M7" s="3"/>
      <c r="N7" s="3"/>
      <c r="O7" s="3"/>
      <c r="P7" s="3"/>
      <c r="Q7" s="3">
        <f t="shared" si="0"/>
        <v>2</v>
      </c>
    </row>
    <row r="8" spans="2:17" ht="19.5" x14ac:dyDescent="0.4">
      <c r="B8" s="20" t="s">
        <v>158</v>
      </c>
      <c r="C8" s="97" t="s">
        <v>106</v>
      </c>
      <c r="D8" s="19" t="s">
        <v>190</v>
      </c>
      <c r="E8" s="19">
        <v>2</v>
      </c>
      <c r="F8" s="24"/>
      <c r="G8" s="24"/>
      <c r="H8" s="3">
        <v>1</v>
      </c>
      <c r="I8" s="3">
        <v>6</v>
      </c>
      <c r="J8" s="3">
        <v>6</v>
      </c>
      <c r="K8" s="3">
        <v>1</v>
      </c>
      <c r="L8" s="3">
        <v>6</v>
      </c>
      <c r="M8" s="3">
        <v>2</v>
      </c>
      <c r="N8" s="3">
        <v>4</v>
      </c>
      <c r="O8" s="3">
        <v>2</v>
      </c>
      <c r="P8" s="3"/>
      <c r="Q8" s="3">
        <f t="shared" si="0"/>
        <v>28</v>
      </c>
    </row>
    <row r="9" spans="2:17" x14ac:dyDescent="0.4">
      <c r="B9" s="20" t="s">
        <v>503</v>
      </c>
      <c r="C9" s="96" t="s">
        <v>315</v>
      </c>
      <c r="D9" s="19" t="s">
        <v>249</v>
      </c>
      <c r="E9" s="19">
        <v>4</v>
      </c>
      <c r="F9" s="24"/>
      <c r="G9" s="24"/>
      <c r="H9" s="3">
        <v>21</v>
      </c>
      <c r="I9" s="3">
        <v>4</v>
      </c>
      <c r="J9" s="3">
        <v>9</v>
      </c>
      <c r="K9" s="3">
        <v>7</v>
      </c>
      <c r="L9" s="3">
        <v>1</v>
      </c>
      <c r="M9" s="3">
        <v>9</v>
      </c>
      <c r="N9" s="3">
        <v>12</v>
      </c>
      <c r="O9" s="3">
        <v>5</v>
      </c>
      <c r="P9" s="3">
        <v>13</v>
      </c>
      <c r="Q9" s="3">
        <f t="shared" si="0"/>
        <v>81</v>
      </c>
    </row>
    <row r="10" spans="2:17" x14ac:dyDescent="0.4">
      <c r="B10" s="20" t="s">
        <v>672</v>
      </c>
      <c r="C10" s="96" t="s">
        <v>315</v>
      </c>
      <c r="D10" s="19" t="s">
        <v>114</v>
      </c>
      <c r="E10" s="19">
        <v>4</v>
      </c>
      <c r="F10" s="24"/>
      <c r="G10" s="24"/>
      <c r="H10" s="3">
        <v>1</v>
      </c>
      <c r="I10" s="3">
        <v>1</v>
      </c>
      <c r="J10" s="3">
        <v>2</v>
      </c>
      <c r="K10" s="3">
        <v>8</v>
      </c>
      <c r="L10" s="3">
        <v>1</v>
      </c>
      <c r="M10" s="3"/>
      <c r="N10" s="3"/>
      <c r="O10" s="3"/>
      <c r="P10" s="3"/>
      <c r="Q10" s="3">
        <f t="shared" si="0"/>
        <v>13</v>
      </c>
    </row>
    <row r="11" spans="2:17" x14ac:dyDescent="0.4">
      <c r="B11" s="20" t="s">
        <v>2</v>
      </c>
      <c r="C11" s="96" t="s">
        <v>0</v>
      </c>
      <c r="D11" s="19" t="s">
        <v>193</v>
      </c>
      <c r="E11" s="19">
        <v>1</v>
      </c>
      <c r="F11" s="24" t="s">
        <v>701</v>
      </c>
      <c r="G11" s="24"/>
      <c r="H11" s="3">
        <v>2</v>
      </c>
      <c r="I11" s="3"/>
      <c r="J11" s="3"/>
      <c r="K11" s="3"/>
      <c r="L11" s="3"/>
      <c r="M11" s="3"/>
      <c r="N11" s="3"/>
      <c r="O11" s="3"/>
      <c r="P11" s="3"/>
      <c r="Q11" s="3">
        <f t="shared" si="0"/>
        <v>2</v>
      </c>
    </row>
    <row r="12" spans="2:17" x14ac:dyDescent="0.4">
      <c r="B12" s="20" t="s">
        <v>144</v>
      </c>
      <c r="C12" s="96" t="s">
        <v>92</v>
      </c>
      <c r="D12" s="19" t="s">
        <v>194</v>
      </c>
      <c r="E12" s="19">
        <v>1</v>
      </c>
      <c r="F12" s="24"/>
      <c r="G12" s="24"/>
      <c r="H12" s="3">
        <v>2</v>
      </c>
      <c r="I12" s="3">
        <v>2</v>
      </c>
      <c r="J12" s="3">
        <v>4</v>
      </c>
      <c r="K12" s="3"/>
      <c r="L12" s="3"/>
      <c r="M12" s="3"/>
      <c r="N12" s="3"/>
      <c r="O12" s="3"/>
      <c r="P12" s="3"/>
      <c r="Q12" s="3">
        <f t="shared" si="0"/>
        <v>8</v>
      </c>
    </row>
    <row r="13" spans="2:17" x14ac:dyDescent="0.4">
      <c r="B13" s="20" t="s">
        <v>535</v>
      </c>
      <c r="C13" s="96" t="s">
        <v>153</v>
      </c>
      <c r="D13" s="19" t="s">
        <v>178</v>
      </c>
      <c r="E13" s="19">
        <v>1</v>
      </c>
      <c r="F13" s="24"/>
      <c r="G13" s="24"/>
      <c r="H13" s="3">
        <v>1</v>
      </c>
      <c r="I13" s="3"/>
      <c r="J13" s="3"/>
      <c r="K13" s="3"/>
      <c r="L13" s="3"/>
      <c r="M13" s="3"/>
      <c r="N13" s="3"/>
      <c r="O13" s="3"/>
      <c r="P13" s="3"/>
      <c r="Q13" s="3">
        <f t="shared" si="0"/>
        <v>1</v>
      </c>
    </row>
    <row r="14" spans="2:17" x14ac:dyDescent="0.4">
      <c r="B14" s="20" t="s">
        <v>564</v>
      </c>
      <c r="C14" s="96" t="s">
        <v>124</v>
      </c>
      <c r="D14" s="19" t="s">
        <v>44</v>
      </c>
      <c r="E14" s="19">
        <v>2</v>
      </c>
      <c r="F14" s="24"/>
      <c r="G14" s="24"/>
      <c r="H14" s="3">
        <v>3</v>
      </c>
      <c r="I14" s="3"/>
      <c r="J14" s="3"/>
      <c r="K14" s="3"/>
      <c r="L14" s="3"/>
      <c r="M14" s="3"/>
      <c r="N14" s="3"/>
      <c r="O14" s="3"/>
      <c r="P14" s="3"/>
      <c r="Q14" s="3">
        <f t="shared" si="0"/>
        <v>3</v>
      </c>
    </row>
    <row r="15" spans="2:17" x14ac:dyDescent="0.4">
      <c r="B15" s="20" t="s">
        <v>544</v>
      </c>
      <c r="C15" s="96" t="s">
        <v>9</v>
      </c>
      <c r="D15" s="19" t="s">
        <v>194</v>
      </c>
      <c r="E15" s="19">
        <v>1</v>
      </c>
      <c r="F15" s="24"/>
      <c r="G15" s="24"/>
      <c r="H15" s="3">
        <v>1</v>
      </c>
      <c r="I15" s="3"/>
      <c r="J15" s="3"/>
      <c r="K15" s="3"/>
      <c r="L15" s="3"/>
      <c r="M15" s="3"/>
      <c r="N15" s="3"/>
      <c r="O15" s="3"/>
      <c r="P15" s="3"/>
      <c r="Q15" s="3">
        <f t="shared" si="0"/>
        <v>1</v>
      </c>
    </row>
    <row r="16" spans="2:17" x14ac:dyDescent="0.4">
      <c r="B16" s="20" t="s">
        <v>565</v>
      </c>
      <c r="C16" s="96" t="s">
        <v>124</v>
      </c>
      <c r="D16" s="19" t="s">
        <v>80</v>
      </c>
      <c r="E16" s="19">
        <v>1</v>
      </c>
      <c r="F16" s="24" t="s">
        <v>147</v>
      </c>
      <c r="G16" s="24"/>
      <c r="H16" s="3">
        <v>2</v>
      </c>
      <c r="I16" s="3"/>
      <c r="J16" s="3"/>
      <c r="K16" s="3"/>
      <c r="L16" s="3"/>
      <c r="M16" s="3"/>
      <c r="N16" s="3"/>
      <c r="O16" s="3"/>
      <c r="P16" s="3"/>
      <c r="Q16" s="3">
        <f t="shared" si="0"/>
        <v>2</v>
      </c>
    </row>
    <row r="17" spans="2:17" x14ac:dyDescent="0.4">
      <c r="B17" s="20" t="s">
        <v>566</v>
      </c>
      <c r="C17" s="96" t="s">
        <v>0</v>
      </c>
      <c r="D17" s="19" t="s">
        <v>126</v>
      </c>
      <c r="E17" s="19">
        <v>1</v>
      </c>
      <c r="F17" s="24" t="s">
        <v>726</v>
      </c>
      <c r="G17" s="24"/>
      <c r="H17" s="3">
        <v>4</v>
      </c>
      <c r="I17" s="3"/>
      <c r="J17" s="3"/>
      <c r="K17" s="3"/>
      <c r="L17" s="3"/>
      <c r="M17" s="3"/>
      <c r="N17" s="3"/>
      <c r="O17" s="3"/>
      <c r="P17" s="3"/>
      <c r="Q17" s="3">
        <f t="shared" si="0"/>
        <v>4</v>
      </c>
    </row>
    <row r="18" spans="2:17" x14ac:dyDescent="0.4">
      <c r="B18" s="20" t="s">
        <v>674</v>
      </c>
      <c r="C18" s="96" t="s">
        <v>0</v>
      </c>
      <c r="D18" s="19" t="s">
        <v>305</v>
      </c>
      <c r="E18" s="19">
        <v>1</v>
      </c>
      <c r="F18" s="24"/>
      <c r="G18" s="24"/>
      <c r="H18" s="3">
        <v>4</v>
      </c>
      <c r="I18" s="3"/>
      <c r="J18" s="3"/>
      <c r="K18" s="3"/>
      <c r="L18" s="3"/>
      <c r="M18" s="3"/>
      <c r="N18" s="3"/>
      <c r="O18" s="3"/>
      <c r="P18" s="3"/>
      <c r="Q18" s="3">
        <f t="shared" si="0"/>
        <v>4</v>
      </c>
    </row>
    <row r="19" spans="2:17" x14ac:dyDescent="0.4">
      <c r="B19" s="20" t="s">
        <v>513</v>
      </c>
      <c r="C19" s="96" t="s">
        <v>92</v>
      </c>
      <c r="D19" s="19" t="s">
        <v>329</v>
      </c>
      <c r="E19" s="19">
        <v>1</v>
      </c>
      <c r="F19" s="24"/>
      <c r="G19" s="24"/>
      <c r="H19" s="3">
        <v>1</v>
      </c>
      <c r="I19" s="3"/>
      <c r="J19" s="3"/>
      <c r="K19" s="3"/>
      <c r="L19" s="3"/>
      <c r="M19" s="3"/>
      <c r="N19" s="3"/>
      <c r="O19" s="3"/>
      <c r="P19" s="3"/>
      <c r="Q19" s="3">
        <f t="shared" si="0"/>
        <v>1</v>
      </c>
    </row>
    <row r="20" spans="2:17" x14ac:dyDescent="0.4">
      <c r="B20" s="20" t="s">
        <v>510</v>
      </c>
      <c r="C20" s="96" t="s">
        <v>75</v>
      </c>
      <c r="D20" s="19" t="s">
        <v>57</v>
      </c>
      <c r="E20" s="19">
        <v>1</v>
      </c>
      <c r="F20" s="24"/>
      <c r="G20" s="24"/>
      <c r="H20" s="3">
        <v>3</v>
      </c>
      <c r="I20" s="3">
        <v>1</v>
      </c>
      <c r="J20" s="3">
        <v>1</v>
      </c>
      <c r="K20" s="3"/>
      <c r="L20" s="3"/>
      <c r="M20" s="3"/>
      <c r="N20" s="3"/>
      <c r="O20" s="3"/>
      <c r="P20" s="3"/>
      <c r="Q20" s="3">
        <f t="shared" si="0"/>
        <v>5</v>
      </c>
    </row>
    <row r="21" spans="2:17" x14ac:dyDescent="0.4">
      <c r="B21" s="20" t="s">
        <v>461</v>
      </c>
      <c r="C21" s="96" t="s">
        <v>693</v>
      </c>
      <c r="D21" s="19" t="s">
        <v>26</v>
      </c>
      <c r="E21" s="19">
        <v>1</v>
      </c>
      <c r="F21" s="24"/>
      <c r="G21" s="24"/>
      <c r="H21" s="3">
        <v>3</v>
      </c>
      <c r="I21" s="3">
        <v>3</v>
      </c>
      <c r="J21" s="3"/>
      <c r="K21" s="3"/>
      <c r="L21" s="3"/>
      <c r="M21" s="3"/>
      <c r="N21" s="3"/>
      <c r="O21" s="3"/>
      <c r="P21" s="3"/>
      <c r="Q21" s="3">
        <f t="shared" si="0"/>
        <v>6</v>
      </c>
    </row>
    <row r="22" spans="2:17" x14ac:dyDescent="0.4">
      <c r="B22" s="20" t="s">
        <v>234</v>
      </c>
      <c r="C22" s="96" t="s">
        <v>92</v>
      </c>
      <c r="D22" s="19" t="s">
        <v>305</v>
      </c>
      <c r="E22" s="19">
        <v>1</v>
      </c>
      <c r="F22" s="24" t="s">
        <v>383</v>
      </c>
      <c r="G22" s="24"/>
      <c r="H22" s="3">
        <v>1</v>
      </c>
      <c r="I22" s="3">
        <v>7</v>
      </c>
      <c r="J22" s="3">
        <v>1</v>
      </c>
      <c r="K22" s="3"/>
      <c r="L22" s="3"/>
      <c r="M22" s="3"/>
      <c r="N22" s="3"/>
      <c r="O22" s="3"/>
      <c r="P22" s="3"/>
      <c r="Q22" s="3">
        <f t="shared" si="0"/>
        <v>9</v>
      </c>
    </row>
    <row r="23" spans="2:17" x14ac:dyDescent="0.4">
      <c r="B23" s="20" t="s">
        <v>575</v>
      </c>
      <c r="C23" s="96" t="s">
        <v>164</v>
      </c>
      <c r="D23" s="19" t="s">
        <v>667</v>
      </c>
      <c r="E23" s="19">
        <v>1</v>
      </c>
      <c r="F23" s="24"/>
      <c r="G23" s="24"/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3">
        <v>1</v>
      </c>
      <c r="N23" s="3">
        <v>1</v>
      </c>
      <c r="O23" s="3">
        <v>2</v>
      </c>
      <c r="P23" s="3">
        <v>13</v>
      </c>
      <c r="Q23" s="3">
        <f t="shared" si="0"/>
        <v>23</v>
      </c>
    </row>
    <row r="24" spans="2:17" x14ac:dyDescent="0.4">
      <c r="B24" s="20" t="s">
        <v>216</v>
      </c>
      <c r="C24" s="96" t="s">
        <v>164</v>
      </c>
      <c r="D24" s="19" t="s">
        <v>157</v>
      </c>
      <c r="E24" s="19">
        <v>1</v>
      </c>
      <c r="F24" s="24"/>
      <c r="G24" s="24"/>
      <c r="H24" s="3"/>
      <c r="I24" s="3"/>
      <c r="J24" s="3"/>
      <c r="K24" s="3"/>
      <c r="L24" s="3"/>
      <c r="M24" s="3"/>
      <c r="N24" s="3"/>
      <c r="O24" s="3"/>
      <c r="P24" s="3"/>
      <c r="Q24" s="3">
        <f t="shared" si="0"/>
        <v>0</v>
      </c>
    </row>
    <row r="25" spans="2:17" x14ac:dyDescent="0.4">
      <c r="B25" s="20" t="s">
        <v>18</v>
      </c>
      <c r="C25" s="96" t="s">
        <v>25</v>
      </c>
      <c r="D25" s="19" t="s">
        <v>528</v>
      </c>
      <c r="E25" s="19">
        <v>1</v>
      </c>
      <c r="F25" s="24"/>
      <c r="G25" s="24"/>
      <c r="H25" s="3">
        <v>1</v>
      </c>
      <c r="I25" s="3">
        <v>1</v>
      </c>
      <c r="J25" s="3"/>
      <c r="K25" s="3"/>
      <c r="L25" s="3"/>
      <c r="M25" s="3"/>
      <c r="N25" s="3"/>
      <c r="O25" s="3"/>
      <c r="P25" s="3"/>
      <c r="Q25" s="3">
        <f t="shared" si="0"/>
        <v>2</v>
      </c>
    </row>
    <row r="26" spans="2:17" x14ac:dyDescent="0.4">
      <c r="B26" s="20" t="s">
        <v>724</v>
      </c>
      <c r="C26" s="96" t="s">
        <v>163</v>
      </c>
      <c r="D26" s="19" t="s">
        <v>194</v>
      </c>
      <c r="E26" s="19">
        <v>1</v>
      </c>
      <c r="F26" s="24"/>
      <c r="G26" s="24"/>
      <c r="H26" s="3"/>
      <c r="I26" s="3">
        <v>1</v>
      </c>
      <c r="J26" s="3"/>
      <c r="K26" s="3"/>
      <c r="L26" s="3"/>
      <c r="M26" s="3"/>
      <c r="N26" s="3"/>
      <c r="O26" s="3"/>
      <c r="P26" s="3"/>
      <c r="Q26" s="3">
        <f t="shared" si="0"/>
        <v>1</v>
      </c>
    </row>
    <row r="27" spans="2:17" x14ac:dyDescent="0.4">
      <c r="B27" s="20" t="s">
        <v>644</v>
      </c>
      <c r="C27" s="96" t="s">
        <v>25</v>
      </c>
      <c r="D27" s="19" t="s">
        <v>528</v>
      </c>
      <c r="E27" s="19">
        <v>1</v>
      </c>
      <c r="F27" s="24"/>
      <c r="G27" s="24"/>
      <c r="H27" s="3">
        <v>1</v>
      </c>
      <c r="I27" s="3">
        <v>1</v>
      </c>
      <c r="J27" s="3"/>
      <c r="K27" s="3"/>
      <c r="L27" s="3"/>
      <c r="M27" s="3"/>
      <c r="N27" s="3"/>
      <c r="O27" s="3"/>
      <c r="P27" s="3"/>
      <c r="Q27" s="3">
        <f t="shared" si="0"/>
        <v>2</v>
      </c>
    </row>
    <row r="28" spans="2:17" x14ac:dyDescent="0.4">
      <c r="B28" s="20" t="s">
        <v>552</v>
      </c>
      <c r="C28" s="96" t="s">
        <v>0</v>
      </c>
      <c r="D28" s="19" t="s">
        <v>26</v>
      </c>
      <c r="E28" s="19">
        <v>1</v>
      </c>
      <c r="F28" s="24"/>
      <c r="G28" s="24"/>
      <c r="H28" s="3">
        <v>2</v>
      </c>
      <c r="I28" s="3">
        <v>2</v>
      </c>
      <c r="J28" s="3"/>
      <c r="K28" s="3"/>
      <c r="L28" s="3"/>
      <c r="M28" s="3"/>
      <c r="N28" s="3"/>
      <c r="O28" s="3"/>
      <c r="P28" s="3"/>
      <c r="Q28" s="3">
        <f t="shared" si="0"/>
        <v>4</v>
      </c>
    </row>
    <row r="29" spans="2:17" x14ac:dyDescent="0.4">
      <c r="B29" s="20" t="s">
        <v>708</v>
      </c>
      <c r="C29" s="96" t="s">
        <v>75</v>
      </c>
      <c r="D29" s="19" t="s">
        <v>57</v>
      </c>
      <c r="E29" s="19">
        <v>2</v>
      </c>
      <c r="F29" s="24"/>
      <c r="G29" s="24"/>
      <c r="H29" s="3">
        <v>1</v>
      </c>
      <c r="I29" s="3">
        <v>2</v>
      </c>
      <c r="J29" s="3">
        <v>1</v>
      </c>
      <c r="K29" s="3">
        <v>2</v>
      </c>
      <c r="L29" s="3"/>
      <c r="M29" s="3"/>
      <c r="N29" s="3"/>
      <c r="O29" s="3"/>
      <c r="P29" s="3"/>
      <c r="Q29" s="3">
        <f t="shared" si="0"/>
        <v>6</v>
      </c>
    </row>
    <row r="30" spans="2:17" x14ac:dyDescent="0.4">
      <c r="B30" s="20" t="s">
        <v>709</v>
      </c>
      <c r="C30" s="96" t="s">
        <v>92</v>
      </c>
      <c r="D30" s="19" t="s">
        <v>126</v>
      </c>
      <c r="E30" s="19">
        <v>1</v>
      </c>
      <c r="F30" s="24"/>
      <c r="G30" s="24"/>
      <c r="H30" s="3">
        <v>1</v>
      </c>
      <c r="I30" s="3"/>
      <c r="J30" s="3"/>
      <c r="K30" s="3"/>
      <c r="L30" s="3"/>
      <c r="M30" s="3"/>
      <c r="N30" s="3"/>
      <c r="O30" s="3"/>
      <c r="P30" s="3"/>
      <c r="Q30" s="3">
        <f t="shared" si="0"/>
        <v>1</v>
      </c>
    </row>
    <row r="31" spans="2:17" x14ac:dyDescent="0.4">
      <c r="B31" s="20" t="s">
        <v>725</v>
      </c>
      <c r="C31" s="20" t="s">
        <v>105</v>
      </c>
      <c r="D31" s="19" t="s">
        <v>190</v>
      </c>
      <c r="E31" s="19">
        <v>1</v>
      </c>
      <c r="F31" s="24" t="s">
        <v>475</v>
      </c>
      <c r="G31" s="24"/>
      <c r="H31" s="3"/>
      <c r="I31" s="3"/>
      <c r="J31" s="3"/>
      <c r="K31" s="3"/>
      <c r="L31" s="3"/>
      <c r="M31" s="3"/>
      <c r="N31" s="3"/>
      <c r="O31" s="3"/>
      <c r="P31" s="3"/>
      <c r="Q31" s="3">
        <f t="shared" si="0"/>
        <v>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500-000000000000}">
          <x14:formula1>
            <xm:f>※dataシート!$I$2:$I$7</xm:f>
          </x14:formula1>
          <xm:sqref>E5:E31</xm:sqref>
        </x14:dataValidation>
        <x14:dataValidation type="list" allowBlank="1" showInputMessage="1" showErrorMessage="1" xr:uid="{00000000-0002-0000-1500-000001000000}">
          <x14:formula1>
            <xm:f>※dataシート!$D$2:$D$87</xm:f>
          </x14:formula1>
          <xm:sqref>C7 D5:D31</xm:sqref>
        </x14:dataValidation>
        <x14:dataValidation type="list" allowBlank="1" showInputMessage="1" showErrorMessage="1" xr:uid="{00000000-0002-0000-1500-000002000000}">
          <x14:formula1>
            <xm:f>※dataシート!$F$2:$F$54</xm:f>
          </x14:formula1>
          <xm:sqref>C5:C31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00"/>
    <pageSetUpPr fitToPage="1"/>
  </sheetPr>
  <dimension ref="B1:I61"/>
  <sheetViews>
    <sheetView showGridLines="0" view="pageBreakPreview" zoomScale="60" zoomScaleNormal="70" workbookViewId="0">
      <selection activeCell="N12" sqref="N1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  <col min="8" max="8" width="9.25" customWidth="1"/>
    <col min="9" max="9" width="19.25" style="2" customWidth="1"/>
    <col min="10" max="10" width="8.75" customWidth="1"/>
  </cols>
  <sheetData>
    <row r="1" spans="2:9" x14ac:dyDescent="0.4">
      <c r="B1" s="191" t="s">
        <v>813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310</v>
      </c>
      <c r="D5" s="19" t="s">
        <v>26</v>
      </c>
      <c r="E5" s="19">
        <v>1</v>
      </c>
      <c r="F5" s="24"/>
      <c r="G5" s="24">
        <v>4</v>
      </c>
      <c r="H5" s="77">
        <v>3000</v>
      </c>
      <c r="I5" s="78"/>
    </row>
    <row r="6" spans="2:9" x14ac:dyDescent="0.4">
      <c r="B6" s="19" t="s">
        <v>671</v>
      </c>
      <c r="C6" s="20" t="s">
        <v>131</v>
      </c>
      <c r="D6" s="19" t="s">
        <v>190</v>
      </c>
      <c r="E6" s="19">
        <v>2</v>
      </c>
      <c r="F6" s="24"/>
      <c r="G6" s="24">
        <v>5</v>
      </c>
      <c r="H6" s="77">
        <v>3000</v>
      </c>
      <c r="I6" s="78"/>
    </row>
    <row r="7" spans="2:9" x14ac:dyDescent="0.4">
      <c r="B7" s="19" t="s">
        <v>485</v>
      </c>
      <c r="C7" s="20" t="s">
        <v>75</v>
      </c>
      <c r="D7" s="19" t="s">
        <v>190</v>
      </c>
      <c r="E7" s="19">
        <v>2</v>
      </c>
      <c r="F7" s="24"/>
      <c r="G7" s="24">
        <v>4</v>
      </c>
      <c r="H7" s="77">
        <v>3000</v>
      </c>
      <c r="I7" s="78"/>
    </row>
    <row r="8" spans="2:9" x14ac:dyDescent="0.4">
      <c r="B8" s="19" t="s">
        <v>158</v>
      </c>
      <c r="C8" s="21" t="s">
        <v>0</v>
      </c>
      <c r="D8" s="19" t="s">
        <v>329</v>
      </c>
      <c r="E8" s="19">
        <v>1</v>
      </c>
      <c r="F8" s="24"/>
      <c r="G8" s="24">
        <v>14</v>
      </c>
      <c r="H8" s="77">
        <v>3000</v>
      </c>
      <c r="I8" s="78"/>
    </row>
    <row r="9" spans="2:9" x14ac:dyDescent="0.4">
      <c r="B9" s="19" t="s">
        <v>503</v>
      </c>
      <c r="C9" s="21" t="s">
        <v>0</v>
      </c>
      <c r="D9" s="19" t="s">
        <v>305</v>
      </c>
      <c r="E9" s="19">
        <v>1</v>
      </c>
      <c r="F9" s="24"/>
      <c r="G9" s="24">
        <v>93</v>
      </c>
      <c r="H9" s="77">
        <v>3000</v>
      </c>
      <c r="I9" s="78"/>
    </row>
    <row r="10" spans="2:9" x14ac:dyDescent="0.4">
      <c r="B10" s="19" t="s">
        <v>503</v>
      </c>
      <c r="C10" s="21" t="s">
        <v>0</v>
      </c>
      <c r="D10" s="19" t="s">
        <v>303</v>
      </c>
      <c r="E10" s="19">
        <v>1</v>
      </c>
      <c r="F10" s="24"/>
      <c r="G10" s="24">
        <v>10</v>
      </c>
      <c r="H10" s="77">
        <v>3000</v>
      </c>
      <c r="I10" s="78"/>
    </row>
    <row r="11" spans="2:9" x14ac:dyDescent="0.4">
      <c r="B11" s="19" t="s">
        <v>672</v>
      </c>
      <c r="C11" s="20" t="s">
        <v>105</v>
      </c>
      <c r="D11" s="19" t="s">
        <v>190</v>
      </c>
      <c r="E11" s="19">
        <v>1</v>
      </c>
      <c r="F11" s="24"/>
      <c r="G11" s="24">
        <v>97</v>
      </c>
      <c r="H11" s="77">
        <v>3000</v>
      </c>
      <c r="I11" s="78"/>
    </row>
    <row r="12" spans="2:9" x14ac:dyDescent="0.4">
      <c r="B12" s="19" t="s">
        <v>2</v>
      </c>
      <c r="C12" s="20" t="s">
        <v>307</v>
      </c>
      <c r="D12" s="19" t="s">
        <v>190</v>
      </c>
      <c r="E12" s="19">
        <v>2</v>
      </c>
      <c r="F12" s="24"/>
      <c r="G12" s="24">
        <v>89</v>
      </c>
      <c r="H12" s="77">
        <v>3000</v>
      </c>
      <c r="I12" s="78"/>
    </row>
    <row r="13" spans="2:9" x14ac:dyDescent="0.4">
      <c r="B13" s="19" t="s">
        <v>144</v>
      </c>
      <c r="C13" s="20" t="s">
        <v>315</v>
      </c>
      <c r="D13" s="19" t="s">
        <v>249</v>
      </c>
      <c r="E13" s="19">
        <v>4</v>
      </c>
      <c r="F13" s="24"/>
      <c r="G13" s="24">
        <v>15</v>
      </c>
      <c r="H13" s="77">
        <v>3000</v>
      </c>
      <c r="I13" s="78"/>
    </row>
    <row r="14" spans="2:9" x14ac:dyDescent="0.4">
      <c r="B14" s="19" t="s">
        <v>150</v>
      </c>
      <c r="C14" s="20" t="s">
        <v>0</v>
      </c>
      <c r="D14" s="19" t="s">
        <v>126</v>
      </c>
      <c r="E14" s="19">
        <v>2</v>
      </c>
      <c r="F14" s="24" t="s">
        <v>383</v>
      </c>
      <c r="G14" s="24">
        <v>18</v>
      </c>
      <c r="H14" s="77">
        <v>3000</v>
      </c>
      <c r="I14" s="78"/>
    </row>
    <row r="15" spans="2:9" x14ac:dyDescent="0.4">
      <c r="B15" s="19" t="s">
        <v>535</v>
      </c>
      <c r="C15" s="20" t="s">
        <v>306</v>
      </c>
      <c r="D15" s="19" t="s">
        <v>194</v>
      </c>
      <c r="E15" s="19">
        <v>2</v>
      </c>
      <c r="F15" s="24"/>
      <c r="G15" s="24">
        <v>1</v>
      </c>
      <c r="H15" s="77">
        <v>3000</v>
      </c>
      <c r="I15" s="78"/>
    </row>
    <row r="16" spans="2:9" x14ac:dyDescent="0.4">
      <c r="B16" s="19" t="s">
        <v>336</v>
      </c>
      <c r="C16" s="20" t="s">
        <v>0</v>
      </c>
      <c r="D16" s="19" t="s">
        <v>43</v>
      </c>
      <c r="E16" s="19">
        <v>1</v>
      </c>
      <c r="F16" s="24" t="s">
        <v>711</v>
      </c>
      <c r="G16" s="24">
        <v>17</v>
      </c>
      <c r="H16" s="77">
        <v>3000</v>
      </c>
      <c r="I16" s="78"/>
    </row>
    <row r="17" spans="2:9" x14ac:dyDescent="0.4">
      <c r="B17" s="19" t="s">
        <v>336</v>
      </c>
      <c r="C17" s="20" t="s">
        <v>0</v>
      </c>
      <c r="D17" s="82" t="s">
        <v>181</v>
      </c>
      <c r="E17" s="19">
        <v>1</v>
      </c>
      <c r="F17" s="24"/>
      <c r="G17" s="25">
        <v>4</v>
      </c>
      <c r="H17" s="77">
        <v>3000</v>
      </c>
      <c r="I17" s="78"/>
    </row>
    <row r="18" spans="2:9" x14ac:dyDescent="0.4">
      <c r="B18" s="19" t="s">
        <v>420</v>
      </c>
      <c r="C18" s="20" t="s">
        <v>123</v>
      </c>
      <c r="D18" s="19" t="s">
        <v>194</v>
      </c>
      <c r="E18" s="19">
        <v>1</v>
      </c>
      <c r="F18" s="24"/>
      <c r="G18" s="24">
        <v>0</v>
      </c>
      <c r="H18" s="77">
        <v>3000</v>
      </c>
      <c r="I18" s="78"/>
    </row>
    <row r="19" spans="2:9" x14ac:dyDescent="0.4">
      <c r="B19" s="19" t="s">
        <v>564</v>
      </c>
      <c r="C19" s="20" t="s">
        <v>75</v>
      </c>
      <c r="D19" s="19" t="s">
        <v>190</v>
      </c>
      <c r="E19" s="19">
        <v>1</v>
      </c>
      <c r="F19" s="24"/>
      <c r="G19" s="24">
        <v>21</v>
      </c>
      <c r="H19" s="77">
        <v>3000</v>
      </c>
      <c r="I19" s="78"/>
    </row>
    <row r="20" spans="2:9" x14ac:dyDescent="0.4">
      <c r="B20" s="19" t="s">
        <v>544</v>
      </c>
      <c r="C20" s="20" t="s">
        <v>0</v>
      </c>
      <c r="D20" s="19" t="s">
        <v>30</v>
      </c>
      <c r="E20" s="19">
        <v>1</v>
      </c>
      <c r="F20" s="24" t="s">
        <v>711</v>
      </c>
      <c r="G20" s="24">
        <v>8</v>
      </c>
      <c r="H20" s="77">
        <v>3000</v>
      </c>
      <c r="I20" s="78"/>
    </row>
    <row r="21" spans="2:9" x14ac:dyDescent="0.4">
      <c r="B21" s="19" t="s">
        <v>565</v>
      </c>
      <c r="C21" s="20" t="s">
        <v>306</v>
      </c>
      <c r="D21" s="19" t="s">
        <v>190</v>
      </c>
      <c r="E21" s="19">
        <v>1</v>
      </c>
      <c r="F21" s="24"/>
      <c r="G21" s="24">
        <v>0</v>
      </c>
      <c r="H21" s="77">
        <v>3000</v>
      </c>
      <c r="I21" s="78"/>
    </row>
    <row r="22" spans="2:9" x14ac:dyDescent="0.4">
      <c r="B22" s="19" t="s">
        <v>566</v>
      </c>
      <c r="C22" s="20" t="s">
        <v>673</v>
      </c>
      <c r="D22" s="19" t="s">
        <v>249</v>
      </c>
      <c r="E22" s="19">
        <v>4</v>
      </c>
      <c r="F22" s="24"/>
      <c r="G22" s="24">
        <v>8</v>
      </c>
      <c r="H22" s="77">
        <v>3000</v>
      </c>
      <c r="I22" s="19" t="s">
        <v>669</v>
      </c>
    </row>
    <row r="23" spans="2:9" x14ac:dyDescent="0.4">
      <c r="B23" s="19" t="s">
        <v>513</v>
      </c>
      <c r="C23" s="22" t="s">
        <v>713</v>
      </c>
      <c r="D23" s="82" t="s">
        <v>181</v>
      </c>
      <c r="E23" s="19">
        <v>2</v>
      </c>
      <c r="F23" s="25"/>
      <c r="G23" s="90">
        <v>20</v>
      </c>
      <c r="H23" s="77">
        <v>3000</v>
      </c>
      <c r="I23" s="83"/>
    </row>
    <row r="24" spans="2:9" x14ac:dyDescent="0.4">
      <c r="B24" s="19" t="s">
        <v>510</v>
      </c>
      <c r="C24" s="20" t="s">
        <v>306</v>
      </c>
      <c r="D24" s="19" t="s">
        <v>249</v>
      </c>
      <c r="E24" s="19">
        <v>2</v>
      </c>
      <c r="F24" s="25"/>
      <c r="G24" s="88">
        <v>16</v>
      </c>
      <c r="H24" s="77">
        <v>3000</v>
      </c>
      <c r="I24" s="83"/>
    </row>
    <row r="25" spans="2:9" x14ac:dyDescent="0.4">
      <c r="B25" s="19" t="s">
        <v>461</v>
      </c>
      <c r="C25" s="20" t="s">
        <v>673</v>
      </c>
      <c r="D25" s="19" t="s">
        <v>596</v>
      </c>
      <c r="E25" s="19">
        <v>3</v>
      </c>
      <c r="F25" s="24"/>
      <c r="G25" s="24">
        <v>5</v>
      </c>
      <c r="H25" s="77">
        <v>3000</v>
      </c>
      <c r="I25" s="19" t="s">
        <v>476</v>
      </c>
    </row>
    <row r="26" spans="2:9" x14ac:dyDescent="0.4">
      <c r="B26" s="19" t="s">
        <v>234</v>
      </c>
      <c r="C26" s="20" t="s">
        <v>306</v>
      </c>
      <c r="D26" s="19" t="s">
        <v>57</v>
      </c>
      <c r="E26" s="19">
        <v>3</v>
      </c>
      <c r="F26" s="24" t="s">
        <v>82</v>
      </c>
      <c r="G26" s="24">
        <v>16</v>
      </c>
      <c r="H26" s="77">
        <v>3000</v>
      </c>
      <c r="I26" s="19" t="s">
        <v>720</v>
      </c>
    </row>
    <row r="27" spans="2:9" x14ac:dyDescent="0.4">
      <c r="B27" s="19" t="s">
        <v>515</v>
      </c>
      <c r="C27" s="20" t="s">
        <v>307</v>
      </c>
      <c r="D27" s="19" t="s">
        <v>190</v>
      </c>
      <c r="E27" s="19">
        <v>2</v>
      </c>
      <c r="F27" s="24"/>
      <c r="G27" s="24">
        <v>22</v>
      </c>
      <c r="H27" s="77">
        <v>3000</v>
      </c>
      <c r="I27" s="78"/>
    </row>
    <row r="28" spans="2:9" x14ac:dyDescent="0.4">
      <c r="B28" s="19" t="s">
        <v>575</v>
      </c>
      <c r="C28" s="20" t="s">
        <v>306</v>
      </c>
      <c r="D28" s="19" t="s">
        <v>57</v>
      </c>
      <c r="E28" s="19">
        <v>3</v>
      </c>
      <c r="F28" s="24" t="s">
        <v>82</v>
      </c>
      <c r="G28" s="24">
        <v>4</v>
      </c>
      <c r="H28" s="77">
        <v>3000</v>
      </c>
      <c r="I28" s="19" t="s">
        <v>720</v>
      </c>
    </row>
    <row r="29" spans="2:9" x14ac:dyDescent="0.4">
      <c r="B29" s="19" t="s">
        <v>18</v>
      </c>
      <c r="C29" s="20" t="s">
        <v>526</v>
      </c>
      <c r="D29" s="19" t="s">
        <v>478</v>
      </c>
      <c r="E29" s="19">
        <v>1</v>
      </c>
      <c r="F29" s="24"/>
      <c r="G29" s="24">
        <v>6</v>
      </c>
      <c r="H29" s="77">
        <v>3000</v>
      </c>
      <c r="I29" s="78"/>
    </row>
    <row r="30" spans="2:9" x14ac:dyDescent="0.4">
      <c r="B30" s="19" t="s">
        <v>644</v>
      </c>
      <c r="C30" s="20" t="s">
        <v>180</v>
      </c>
      <c r="D30" s="19" t="s">
        <v>204</v>
      </c>
      <c r="E30" s="19">
        <v>1</v>
      </c>
      <c r="F30" s="24"/>
      <c r="G30" s="24">
        <v>5</v>
      </c>
      <c r="H30" s="77">
        <v>3000</v>
      </c>
      <c r="I30" s="78"/>
    </row>
    <row r="31" spans="2:9" x14ac:dyDescent="0.4">
      <c r="B31" s="19" t="s">
        <v>552</v>
      </c>
      <c r="C31" s="20" t="s">
        <v>123</v>
      </c>
      <c r="D31" s="19" t="s">
        <v>194</v>
      </c>
      <c r="E31" s="19">
        <v>1</v>
      </c>
      <c r="F31" s="24"/>
      <c r="G31" s="24">
        <v>3</v>
      </c>
      <c r="H31" s="77">
        <v>3000</v>
      </c>
      <c r="I31" s="78"/>
    </row>
    <row r="32" spans="2:9" x14ac:dyDescent="0.4">
      <c r="B32" s="19" t="s">
        <v>708</v>
      </c>
      <c r="C32" s="20" t="s">
        <v>392</v>
      </c>
      <c r="D32" s="19" t="s">
        <v>190</v>
      </c>
      <c r="E32" s="19">
        <v>1</v>
      </c>
      <c r="F32" s="24"/>
      <c r="G32" s="24">
        <v>5</v>
      </c>
      <c r="H32" s="77">
        <v>3000</v>
      </c>
      <c r="I32" s="82"/>
    </row>
    <row r="33" spans="2:9" x14ac:dyDescent="0.4">
      <c r="B33" s="19" t="s">
        <v>709</v>
      </c>
      <c r="C33" s="20" t="s">
        <v>164</v>
      </c>
      <c r="D33" s="82" t="s">
        <v>181</v>
      </c>
      <c r="E33" s="19">
        <v>1</v>
      </c>
      <c r="F33" s="24" t="s">
        <v>771</v>
      </c>
      <c r="G33" s="25">
        <v>2</v>
      </c>
      <c r="H33" s="98">
        <v>0</v>
      </c>
      <c r="I33" s="78"/>
    </row>
    <row r="34" spans="2:9" x14ac:dyDescent="0.4">
      <c r="B34" s="19" t="s">
        <v>615</v>
      </c>
      <c r="C34" s="20" t="s">
        <v>397</v>
      </c>
      <c r="D34" s="82" t="s">
        <v>181</v>
      </c>
      <c r="E34" s="19">
        <v>1</v>
      </c>
      <c r="F34" s="24" t="s">
        <v>771</v>
      </c>
      <c r="G34" s="25">
        <v>1</v>
      </c>
      <c r="H34" s="98">
        <v>0</v>
      </c>
      <c r="I34" s="78"/>
    </row>
    <row r="35" spans="2:9" x14ac:dyDescent="0.4">
      <c r="B35" s="19" t="s">
        <v>184</v>
      </c>
      <c r="C35" s="20" t="s">
        <v>164</v>
      </c>
      <c r="D35" s="82" t="s">
        <v>181</v>
      </c>
      <c r="E35" s="19">
        <v>1</v>
      </c>
      <c r="F35" s="24" t="s">
        <v>771</v>
      </c>
      <c r="G35" s="25">
        <v>42</v>
      </c>
      <c r="H35" s="98">
        <v>0</v>
      </c>
      <c r="I35" s="78"/>
    </row>
    <row r="36" spans="2:9" x14ac:dyDescent="0.4">
      <c r="B36" s="19" t="s">
        <v>710</v>
      </c>
      <c r="C36" s="20" t="s">
        <v>164</v>
      </c>
      <c r="D36" s="82" t="s">
        <v>181</v>
      </c>
      <c r="E36" s="19">
        <v>1</v>
      </c>
      <c r="F36" s="24" t="s">
        <v>771</v>
      </c>
      <c r="G36" s="25">
        <v>10</v>
      </c>
      <c r="H36" s="98">
        <v>0</v>
      </c>
      <c r="I36" s="78"/>
    </row>
    <row r="37" spans="2:9" x14ac:dyDescent="0.4">
      <c r="B37" s="19" t="s">
        <v>699</v>
      </c>
      <c r="C37" s="20" t="s">
        <v>715</v>
      </c>
      <c r="D37" s="82" t="s">
        <v>181</v>
      </c>
      <c r="E37" s="19">
        <v>1</v>
      </c>
      <c r="F37" s="24" t="s">
        <v>677</v>
      </c>
      <c r="G37" s="25">
        <v>4</v>
      </c>
      <c r="H37" s="77">
        <v>3000</v>
      </c>
      <c r="I37" s="90"/>
    </row>
    <row r="38" spans="2:9" x14ac:dyDescent="0.4">
      <c r="B38" s="19" t="s">
        <v>699</v>
      </c>
      <c r="C38" s="20" t="s">
        <v>715</v>
      </c>
      <c r="D38" s="82" t="s">
        <v>181</v>
      </c>
      <c r="E38" s="19">
        <v>1</v>
      </c>
      <c r="F38" s="24" t="s">
        <v>573</v>
      </c>
      <c r="G38" s="25">
        <v>1</v>
      </c>
      <c r="H38" s="77">
        <v>3000</v>
      </c>
      <c r="I38" s="90"/>
    </row>
    <row r="39" spans="2:9" x14ac:dyDescent="0.4">
      <c r="B39" s="19" t="s">
        <v>77</v>
      </c>
      <c r="C39" s="20" t="s">
        <v>394</v>
      </c>
      <c r="D39" s="82" t="s">
        <v>181</v>
      </c>
      <c r="E39" s="19">
        <v>1</v>
      </c>
      <c r="F39" s="24"/>
      <c r="G39" s="25">
        <v>4</v>
      </c>
      <c r="H39" s="77">
        <v>3000</v>
      </c>
      <c r="I39" s="99"/>
    </row>
    <row r="40" spans="2:9" x14ac:dyDescent="0.4">
      <c r="B40" s="19" t="s">
        <v>447</v>
      </c>
      <c r="C40" s="20" t="s">
        <v>163</v>
      </c>
      <c r="D40" s="82" t="s">
        <v>181</v>
      </c>
      <c r="E40" s="19">
        <v>2</v>
      </c>
      <c r="F40" s="24"/>
      <c r="G40" s="25">
        <v>1</v>
      </c>
      <c r="H40" s="77">
        <v>3000</v>
      </c>
      <c r="I40" s="99"/>
    </row>
    <row r="41" spans="2:9" x14ac:dyDescent="0.4">
      <c r="B41" s="19" t="s">
        <v>418</v>
      </c>
      <c r="C41" s="20" t="s">
        <v>25</v>
      </c>
      <c r="D41" s="82" t="s">
        <v>181</v>
      </c>
      <c r="E41" s="19">
        <v>1</v>
      </c>
      <c r="F41" s="24" t="s">
        <v>170</v>
      </c>
      <c r="G41" s="25">
        <v>2</v>
      </c>
      <c r="H41" s="77">
        <v>3000</v>
      </c>
      <c r="I41" s="90"/>
    </row>
    <row r="42" spans="2:9" x14ac:dyDescent="0.4">
      <c r="B42" s="19" t="s">
        <v>449</v>
      </c>
      <c r="C42" s="20" t="s">
        <v>25</v>
      </c>
      <c r="D42" s="82" t="s">
        <v>181</v>
      </c>
      <c r="E42" s="19">
        <v>1</v>
      </c>
      <c r="F42" s="24" t="s">
        <v>716</v>
      </c>
      <c r="G42" s="25">
        <v>4</v>
      </c>
      <c r="H42" s="77">
        <v>3000</v>
      </c>
      <c r="I42" s="90"/>
    </row>
    <row r="43" spans="2:9" x14ac:dyDescent="0.4">
      <c r="F43" s="89" t="s">
        <v>405</v>
      </c>
      <c r="G43" s="91">
        <f>SUM(G5:G42)</f>
        <v>581</v>
      </c>
    </row>
    <row r="44" spans="2:9" x14ac:dyDescent="0.4">
      <c r="F44" s="89" t="s">
        <v>181</v>
      </c>
      <c r="G44" s="91">
        <f>G17+G23+G33+G34+G35+G36+G37+G38+G39+G40+G41+G42</f>
        <v>95</v>
      </c>
    </row>
    <row r="45" spans="2:9" x14ac:dyDescent="0.4">
      <c r="F45" s="24" t="s">
        <v>606</v>
      </c>
      <c r="G45" s="19">
        <f>G43-G44</f>
        <v>486</v>
      </c>
    </row>
    <row r="52" spans="2:9" x14ac:dyDescent="0.4">
      <c r="B52" s="19" t="s">
        <v>709</v>
      </c>
      <c r="C52" s="20" t="s">
        <v>164</v>
      </c>
      <c r="D52" s="19" t="s">
        <v>157</v>
      </c>
      <c r="E52" s="19">
        <v>1</v>
      </c>
      <c r="F52" s="24" t="s">
        <v>554</v>
      </c>
      <c r="G52" s="24">
        <v>2</v>
      </c>
      <c r="H52" s="98">
        <v>0</v>
      </c>
      <c r="I52" s="78"/>
    </row>
    <row r="53" spans="2:9" x14ac:dyDescent="0.4">
      <c r="B53" s="19" t="s">
        <v>615</v>
      </c>
      <c r="C53" s="20" t="s">
        <v>397</v>
      </c>
      <c r="D53" s="19" t="s">
        <v>159</v>
      </c>
      <c r="E53" s="19">
        <v>1</v>
      </c>
      <c r="F53" s="24" t="s">
        <v>554</v>
      </c>
      <c r="G53" s="24">
        <v>1</v>
      </c>
      <c r="H53" s="98">
        <v>0</v>
      </c>
      <c r="I53" s="78"/>
    </row>
    <row r="54" spans="2:9" x14ac:dyDescent="0.4">
      <c r="B54" s="19" t="s">
        <v>184</v>
      </c>
      <c r="C54" s="20" t="s">
        <v>164</v>
      </c>
      <c r="D54" s="19" t="s">
        <v>159</v>
      </c>
      <c r="E54" s="19">
        <v>1</v>
      </c>
      <c r="F54" s="24" t="s">
        <v>554</v>
      </c>
      <c r="G54" s="24">
        <v>42</v>
      </c>
      <c r="H54" s="98">
        <v>0</v>
      </c>
      <c r="I54" s="78"/>
    </row>
    <row r="55" spans="2:9" x14ac:dyDescent="0.4">
      <c r="B55" s="19" t="s">
        <v>710</v>
      </c>
      <c r="C55" s="20" t="s">
        <v>164</v>
      </c>
      <c r="D55" s="19" t="s">
        <v>135</v>
      </c>
      <c r="E55" s="19">
        <v>1</v>
      </c>
      <c r="F55" s="24" t="s">
        <v>554</v>
      </c>
      <c r="G55" s="24">
        <v>10</v>
      </c>
      <c r="H55" s="98">
        <v>0</v>
      </c>
      <c r="I55" s="78"/>
    </row>
    <row r="56" spans="2:9" x14ac:dyDescent="0.4">
      <c r="B56" s="19" t="s">
        <v>699</v>
      </c>
      <c r="C56" s="20" t="s">
        <v>715</v>
      </c>
      <c r="D56" s="19" t="s">
        <v>714</v>
      </c>
      <c r="E56" s="19">
        <v>1</v>
      </c>
      <c r="F56" s="24" t="s">
        <v>677</v>
      </c>
      <c r="G56" s="24">
        <v>4</v>
      </c>
      <c r="H56" s="77">
        <v>2200</v>
      </c>
      <c r="I56" s="100" t="s">
        <v>717</v>
      </c>
    </row>
    <row r="57" spans="2:9" x14ac:dyDescent="0.4">
      <c r="B57" s="19" t="s">
        <v>699</v>
      </c>
      <c r="C57" s="20" t="s">
        <v>715</v>
      </c>
      <c r="D57" s="19" t="s">
        <v>714</v>
      </c>
      <c r="E57" s="19">
        <v>1</v>
      </c>
      <c r="F57" s="24" t="s">
        <v>573</v>
      </c>
      <c r="G57" s="24">
        <v>1</v>
      </c>
      <c r="H57" s="77">
        <v>2200</v>
      </c>
      <c r="I57" s="100" t="s">
        <v>717</v>
      </c>
    </row>
    <row r="58" spans="2:9" x14ac:dyDescent="0.4">
      <c r="B58" s="19" t="s">
        <v>77</v>
      </c>
      <c r="C58" s="20" t="s">
        <v>394</v>
      </c>
      <c r="D58" s="19" t="s">
        <v>579</v>
      </c>
      <c r="E58" s="19">
        <v>1</v>
      </c>
      <c r="F58" s="24"/>
      <c r="G58" s="24">
        <v>4</v>
      </c>
      <c r="H58" s="77">
        <v>2200</v>
      </c>
      <c r="I58" s="78"/>
    </row>
    <row r="59" spans="2:9" x14ac:dyDescent="0.4">
      <c r="B59" s="19" t="s">
        <v>447</v>
      </c>
      <c r="C59" s="20" t="s">
        <v>163</v>
      </c>
      <c r="D59" s="19" t="s">
        <v>194</v>
      </c>
      <c r="E59" s="19">
        <v>2</v>
      </c>
      <c r="F59" s="24"/>
      <c r="G59" s="24">
        <v>1</v>
      </c>
      <c r="H59" s="77">
        <v>2200</v>
      </c>
      <c r="I59" s="78"/>
    </row>
    <row r="60" spans="2:9" x14ac:dyDescent="0.4">
      <c r="B60" s="19" t="s">
        <v>418</v>
      </c>
      <c r="C60" s="20" t="s">
        <v>25</v>
      </c>
      <c r="D60" s="19" t="s">
        <v>714</v>
      </c>
      <c r="E60" s="19">
        <v>1</v>
      </c>
      <c r="F60" s="24" t="s">
        <v>170</v>
      </c>
      <c r="G60" s="24">
        <v>2</v>
      </c>
      <c r="H60" s="77">
        <v>2200</v>
      </c>
      <c r="I60" s="100" t="s">
        <v>717</v>
      </c>
    </row>
    <row r="61" spans="2:9" x14ac:dyDescent="0.4">
      <c r="B61" s="19" t="s">
        <v>449</v>
      </c>
      <c r="C61" s="20" t="s">
        <v>25</v>
      </c>
      <c r="D61" s="19" t="s">
        <v>714</v>
      </c>
      <c r="E61" s="19">
        <v>1</v>
      </c>
      <c r="F61" s="24" t="s">
        <v>716</v>
      </c>
      <c r="G61" s="24">
        <v>4</v>
      </c>
      <c r="H61" s="77">
        <v>2200</v>
      </c>
      <c r="I61" s="100" t="s">
        <v>717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600-000000000000}">
          <x14:formula1>
            <xm:f>※dataシート!$I$2:$I$7</xm:f>
          </x14:formula1>
          <xm:sqref>E5:E42 E52:E61</xm:sqref>
        </x14:dataValidation>
        <x14:dataValidation type="list" allowBlank="1" showInputMessage="1" showErrorMessage="1" xr:uid="{00000000-0002-0000-1600-000001000000}">
          <x14:formula1>
            <xm:f>※dataシート!$D$2:$D$87</xm:f>
          </x14:formula1>
          <xm:sqref>D52:D61 D5:D42</xm:sqref>
        </x14:dataValidation>
        <x14:dataValidation type="list" allowBlank="1" showInputMessage="1" showErrorMessage="1" xr:uid="{00000000-0002-0000-1600-000002000000}">
          <x14:formula1>
            <xm:f>※dataシート!$F$2:$F$54</xm:f>
          </x14:formula1>
          <xm:sqref>C24:C42 C5:C22 C52:C61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>
    <tabColor rgb="FFFFFF00"/>
    <pageSetUpPr fitToPage="1"/>
  </sheetPr>
  <dimension ref="B1:J30"/>
  <sheetViews>
    <sheetView showGridLines="0" zoomScale="70" zoomScaleNormal="70" workbookViewId="0">
      <selection activeCell="B1" sqref="B1:D2"/>
    </sheetView>
  </sheetViews>
  <sheetFormatPr defaultRowHeight="18.75" x14ac:dyDescent="0.4"/>
  <cols>
    <col min="1" max="1" width="5.5" customWidth="1"/>
    <col min="2" max="2" width="10.25" style="2" customWidth="1"/>
    <col min="3" max="3" width="22.5" style="7" customWidth="1"/>
    <col min="4" max="4" width="20" style="2" customWidth="1"/>
    <col min="5" max="5" width="12.875" style="2" customWidth="1"/>
    <col min="6" max="6" width="14.5" style="17" customWidth="1"/>
    <col min="7" max="7" width="11.25" customWidth="1"/>
    <col min="8" max="8" width="12.5" customWidth="1"/>
    <col min="9" max="9" width="15.75" style="2" customWidth="1"/>
  </cols>
  <sheetData>
    <row r="1" spans="2:10" x14ac:dyDescent="0.4">
      <c r="B1" s="191" t="s">
        <v>814</v>
      </c>
      <c r="C1" s="191"/>
      <c r="D1" s="191"/>
    </row>
    <row r="2" spans="2:10" ht="18" customHeight="1" x14ac:dyDescent="0.4">
      <c r="B2" s="191"/>
      <c r="C2" s="191"/>
      <c r="D2" s="191"/>
    </row>
    <row r="3" spans="2:10" ht="18" customHeight="1" x14ac:dyDescent="0.4"/>
    <row r="4" spans="2:10" x14ac:dyDescent="0.4">
      <c r="B4" s="18" t="s">
        <v>289</v>
      </c>
      <c r="C4" s="23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10" x14ac:dyDescent="0.4">
      <c r="B5" s="19" t="s">
        <v>595</v>
      </c>
      <c r="C5" s="22" t="s">
        <v>307</v>
      </c>
      <c r="D5" s="19" t="s">
        <v>57</v>
      </c>
      <c r="E5" s="19">
        <v>2</v>
      </c>
      <c r="F5" s="24"/>
      <c r="G5" s="19">
        <v>10</v>
      </c>
      <c r="H5" s="77">
        <v>1500</v>
      </c>
      <c r="I5" s="78"/>
    </row>
    <row r="6" spans="2:10" x14ac:dyDescent="0.4">
      <c r="B6" s="19" t="s">
        <v>671</v>
      </c>
      <c r="C6" s="22" t="s">
        <v>75</v>
      </c>
      <c r="D6" s="19" t="s">
        <v>57</v>
      </c>
      <c r="E6" s="19">
        <v>2</v>
      </c>
      <c r="F6" s="24"/>
      <c r="G6" s="19">
        <v>9</v>
      </c>
      <c r="H6" s="77">
        <v>1500</v>
      </c>
      <c r="I6" s="78"/>
    </row>
    <row r="7" spans="2:10" x14ac:dyDescent="0.4">
      <c r="B7" s="19" t="s">
        <v>485</v>
      </c>
      <c r="C7" s="22" t="s">
        <v>75</v>
      </c>
      <c r="D7" s="19" t="s">
        <v>194</v>
      </c>
      <c r="E7" s="19">
        <v>1</v>
      </c>
      <c r="F7" s="24"/>
      <c r="G7" s="19">
        <v>7</v>
      </c>
      <c r="H7" s="77">
        <v>1500</v>
      </c>
      <c r="I7" s="78"/>
    </row>
    <row r="8" spans="2:10" x14ac:dyDescent="0.4">
      <c r="B8" s="19" t="s">
        <v>158</v>
      </c>
      <c r="C8" s="101" t="s">
        <v>306</v>
      </c>
      <c r="D8" s="19" t="s">
        <v>57</v>
      </c>
      <c r="E8" s="19">
        <v>1</v>
      </c>
      <c r="F8" s="24"/>
      <c r="G8" s="19">
        <v>8</v>
      </c>
      <c r="H8" s="77">
        <v>1500</v>
      </c>
      <c r="I8" s="78"/>
    </row>
    <row r="9" spans="2:10" x14ac:dyDescent="0.4">
      <c r="B9" s="19" t="s">
        <v>503</v>
      </c>
      <c r="C9" s="22" t="s">
        <v>75</v>
      </c>
      <c r="D9" s="19" t="s">
        <v>57</v>
      </c>
      <c r="E9" s="19">
        <v>1</v>
      </c>
      <c r="F9" s="24"/>
      <c r="G9" s="19">
        <v>1</v>
      </c>
      <c r="H9" s="77">
        <v>1500</v>
      </c>
      <c r="I9" s="78"/>
    </row>
    <row r="10" spans="2:10" x14ac:dyDescent="0.4">
      <c r="B10" s="19" t="s">
        <v>672</v>
      </c>
      <c r="C10" s="22" t="s">
        <v>306</v>
      </c>
      <c r="D10" s="19" t="s">
        <v>57</v>
      </c>
      <c r="E10" s="19">
        <v>2</v>
      </c>
      <c r="F10" s="24"/>
      <c r="G10" s="19">
        <v>52</v>
      </c>
      <c r="H10" s="77">
        <v>1500</v>
      </c>
      <c r="I10" s="78"/>
    </row>
    <row r="11" spans="2:10" x14ac:dyDescent="0.4">
      <c r="B11" s="19" t="s">
        <v>2</v>
      </c>
      <c r="C11" s="22" t="s">
        <v>75</v>
      </c>
      <c r="D11" s="19" t="s">
        <v>57</v>
      </c>
      <c r="E11" s="19">
        <v>2</v>
      </c>
      <c r="F11" s="24" t="s">
        <v>199</v>
      </c>
      <c r="G11" s="19">
        <v>7</v>
      </c>
      <c r="H11" s="77">
        <v>1500</v>
      </c>
      <c r="I11" s="78"/>
    </row>
    <row r="12" spans="2:10" x14ac:dyDescent="0.4">
      <c r="B12" s="19" t="s">
        <v>144</v>
      </c>
      <c r="C12" s="22" t="s">
        <v>123</v>
      </c>
      <c r="D12" s="19" t="s">
        <v>194</v>
      </c>
      <c r="E12" s="19">
        <v>1</v>
      </c>
      <c r="F12" s="24"/>
      <c r="G12" s="19">
        <v>1</v>
      </c>
      <c r="H12" s="77">
        <v>1500</v>
      </c>
      <c r="I12" s="78"/>
    </row>
    <row r="13" spans="2:10" x14ac:dyDescent="0.4">
      <c r="B13" s="19" t="s">
        <v>150</v>
      </c>
      <c r="C13" s="22" t="s">
        <v>124</v>
      </c>
      <c r="D13" s="19" t="s">
        <v>44</v>
      </c>
      <c r="E13" s="19">
        <v>2</v>
      </c>
      <c r="F13" s="24"/>
      <c r="G13" s="19">
        <v>1</v>
      </c>
      <c r="H13" s="77">
        <v>1500</v>
      </c>
      <c r="I13" s="78"/>
    </row>
    <row r="14" spans="2:10" x14ac:dyDescent="0.4">
      <c r="B14" s="19" t="s">
        <v>420</v>
      </c>
      <c r="C14" s="22" t="s">
        <v>309</v>
      </c>
      <c r="D14" s="19" t="s">
        <v>57</v>
      </c>
      <c r="E14" s="19">
        <v>1</v>
      </c>
      <c r="F14" s="24"/>
      <c r="G14" s="19">
        <v>24</v>
      </c>
      <c r="H14" s="77">
        <v>1500</v>
      </c>
      <c r="I14" s="78"/>
    </row>
    <row r="15" spans="2:10" x14ac:dyDescent="0.4">
      <c r="B15" s="19" t="s">
        <v>336</v>
      </c>
      <c r="C15" s="22" t="s">
        <v>673</v>
      </c>
      <c r="D15" s="19" t="s">
        <v>44</v>
      </c>
      <c r="E15" s="19">
        <v>2</v>
      </c>
      <c r="F15" s="24"/>
      <c r="G15" s="19">
        <v>7</v>
      </c>
      <c r="H15" s="77">
        <v>1500</v>
      </c>
      <c r="I15" s="24" t="s">
        <v>476</v>
      </c>
      <c r="J15" s="2"/>
    </row>
    <row r="16" spans="2:10" x14ac:dyDescent="0.4">
      <c r="B16" s="19" t="s">
        <v>420</v>
      </c>
      <c r="C16" s="22" t="s">
        <v>124</v>
      </c>
      <c r="D16" s="19" t="s">
        <v>262</v>
      </c>
      <c r="E16" s="19">
        <v>3</v>
      </c>
      <c r="F16" s="24" t="s">
        <v>147</v>
      </c>
      <c r="G16" s="19">
        <v>3</v>
      </c>
      <c r="H16" s="77">
        <v>1500</v>
      </c>
      <c r="I16" s="78"/>
    </row>
    <row r="17" spans="2:10" x14ac:dyDescent="0.4">
      <c r="B17" s="19" t="s">
        <v>564</v>
      </c>
      <c r="C17" s="22" t="s">
        <v>70</v>
      </c>
      <c r="D17" s="19" t="s">
        <v>676</v>
      </c>
      <c r="E17" s="19">
        <v>1</v>
      </c>
      <c r="F17" s="24" t="s">
        <v>677</v>
      </c>
      <c r="G17" s="19">
        <v>2</v>
      </c>
      <c r="H17" s="77">
        <v>1500</v>
      </c>
      <c r="I17" s="25"/>
      <c r="J17" s="2"/>
    </row>
    <row r="18" spans="2:10" x14ac:dyDescent="0.4">
      <c r="B18" s="19" t="s">
        <v>544</v>
      </c>
      <c r="C18" s="22" t="s">
        <v>70</v>
      </c>
      <c r="D18" s="19" t="s">
        <v>676</v>
      </c>
      <c r="E18" s="19">
        <v>1</v>
      </c>
      <c r="F18" s="24" t="s">
        <v>573</v>
      </c>
      <c r="G18" s="19">
        <v>1</v>
      </c>
      <c r="H18" s="77">
        <v>1500</v>
      </c>
      <c r="I18" s="25"/>
      <c r="J18" s="2"/>
    </row>
    <row r="19" spans="2:10" x14ac:dyDescent="0.4">
      <c r="B19" s="19" t="s">
        <v>565</v>
      </c>
      <c r="C19" s="22" t="s">
        <v>673</v>
      </c>
      <c r="D19" s="19" t="s">
        <v>109</v>
      </c>
      <c r="E19" s="19">
        <v>3</v>
      </c>
      <c r="F19" s="24"/>
      <c r="G19" s="19">
        <v>5</v>
      </c>
      <c r="H19" s="77">
        <v>1500</v>
      </c>
      <c r="I19" s="24" t="s">
        <v>669</v>
      </c>
      <c r="J19" s="2"/>
    </row>
    <row r="20" spans="2:10" x14ac:dyDescent="0.4">
      <c r="B20" s="19" t="s">
        <v>566</v>
      </c>
      <c r="C20" s="22" t="s">
        <v>673</v>
      </c>
      <c r="D20" s="19" t="s">
        <v>109</v>
      </c>
      <c r="E20" s="19">
        <v>1</v>
      </c>
      <c r="F20" s="24"/>
      <c r="G20" s="19">
        <v>2</v>
      </c>
      <c r="H20" s="77">
        <v>1500</v>
      </c>
      <c r="I20" s="79" t="s">
        <v>511</v>
      </c>
    </row>
    <row r="21" spans="2:10" x14ac:dyDescent="0.4">
      <c r="B21" s="19" t="s">
        <v>513</v>
      </c>
      <c r="C21" s="22" t="s">
        <v>673</v>
      </c>
      <c r="D21" s="19" t="s">
        <v>44</v>
      </c>
      <c r="E21" s="19">
        <v>7</v>
      </c>
      <c r="F21" s="24"/>
      <c r="G21" s="19">
        <v>4</v>
      </c>
      <c r="H21" s="77">
        <v>1500</v>
      </c>
      <c r="I21" s="24" t="s">
        <v>668</v>
      </c>
      <c r="J21" s="2"/>
    </row>
    <row r="22" spans="2:10" x14ac:dyDescent="0.4">
      <c r="B22" s="19" t="s">
        <v>510</v>
      </c>
      <c r="C22" s="22" t="s">
        <v>281</v>
      </c>
      <c r="D22" s="19" t="s">
        <v>109</v>
      </c>
      <c r="E22" s="19">
        <v>1</v>
      </c>
      <c r="F22" s="24" t="s">
        <v>435</v>
      </c>
      <c r="G22" s="19">
        <v>1</v>
      </c>
      <c r="H22" s="77">
        <v>1500</v>
      </c>
      <c r="I22" s="78"/>
    </row>
    <row r="23" spans="2:10" x14ac:dyDescent="0.4">
      <c r="B23" s="19" t="s">
        <v>461</v>
      </c>
      <c r="C23" s="22" t="s">
        <v>0</v>
      </c>
      <c r="D23" s="19" t="s">
        <v>529</v>
      </c>
      <c r="E23" s="19">
        <v>1</v>
      </c>
      <c r="F23" s="24"/>
      <c r="G23" s="19">
        <v>2</v>
      </c>
      <c r="H23" s="77">
        <v>1500</v>
      </c>
      <c r="I23" s="78"/>
    </row>
    <row r="24" spans="2:10" x14ac:dyDescent="0.4">
      <c r="B24" s="19" t="s">
        <v>234</v>
      </c>
      <c r="C24" s="22" t="s">
        <v>293</v>
      </c>
      <c r="D24" s="19" t="s">
        <v>135</v>
      </c>
      <c r="E24" s="19">
        <v>1</v>
      </c>
      <c r="F24" s="24"/>
      <c r="G24" s="19">
        <v>0</v>
      </c>
      <c r="H24" s="77">
        <v>1500</v>
      </c>
      <c r="I24" s="19" t="s">
        <v>767</v>
      </c>
      <c r="J24" s="2"/>
    </row>
    <row r="25" spans="2:10" x14ac:dyDescent="0.4">
      <c r="B25" s="19" t="s">
        <v>575</v>
      </c>
      <c r="C25" s="22" t="s">
        <v>310</v>
      </c>
      <c r="D25" s="19" t="s">
        <v>194</v>
      </c>
      <c r="E25" s="19">
        <v>1</v>
      </c>
      <c r="F25" s="24"/>
      <c r="G25" s="19">
        <v>2</v>
      </c>
      <c r="H25" s="77">
        <v>1500</v>
      </c>
      <c r="I25" s="78"/>
    </row>
    <row r="26" spans="2:10" x14ac:dyDescent="0.4">
      <c r="B26" s="19" t="s">
        <v>18</v>
      </c>
      <c r="C26" s="22" t="s">
        <v>164</v>
      </c>
      <c r="D26" s="19" t="s">
        <v>159</v>
      </c>
      <c r="E26" s="19">
        <v>1</v>
      </c>
      <c r="F26" s="24"/>
      <c r="G26" s="19">
        <v>5</v>
      </c>
      <c r="H26" s="95">
        <v>0</v>
      </c>
      <c r="I26" s="78"/>
    </row>
    <row r="27" spans="2:10" x14ac:dyDescent="0.4">
      <c r="B27" s="19" t="s">
        <v>644</v>
      </c>
      <c r="C27" s="22" t="s">
        <v>25</v>
      </c>
      <c r="D27" s="19" t="s">
        <v>159</v>
      </c>
      <c r="E27" s="19">
        <v>1</v>
      </c>
      <c r="F27" s="24" t="s">
        <v>156</v>
      </c>
      <c r="G27" s="19">
        <v>4</v>
      </c>
      <c r="H27" s="77">
        <v>1500</v>
      </c>
      <c r="I27" s="78"/>
    </row>
    <row r="28" spans="2:10" x14ac:dyDescent="0.4">
      <c r="F28" s="24" t="s">
        <v>405</v>
      </c>
      <c r="G28" s="19">
        <f>SUM(G5:G27)</f>
        <v>158</v>
      </c>
    </row>
    <row r="29" spans="2:10" x14ac:dyDescent="0.4">
      <c r="F29" s="89" t="s">
        <v>181</v>
      </c>
      <c r="G29" s="91">
        <v>0</v>
      </c>
    </row>
    <row r="30" spans="2:10" x14ac:dyDescent="0.4">
      <c r="F30" s="24" t="s">
        <v>606</v>
      </c>
      <c r="G30" s="19">
        <f>G28-G29</f>
        <v>158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700-000000000000}">
          <x14:formula1>
            <xm:f>※dataシート!$I$2:$I$7</xm:f>
          </x14:formula1>
          <xm:sqref>E5:E20 E22:E27</xm:sqref>
        </x14:dataValidation>
        <x14:dataValidation type="list" allowBlank="1" showInputMessage="1" showErrorMessage="1" xr:uid="{00000000-0002-0000-1700-000001000000}">
          <x14:formula1>
            <xm:f>※dataシート!$D$2:$D$87</xm:f>
          </x14:formula1>
          <xm:sqref>D5:D27</xm:sqref>
        </x14:dataValidation>
        <x14:dataValidation type="list" allowBlank="1" showInputMessage="1" showErrorMessage="1" xr:uid="{00000000-0002-0000-1700-000002000000}">
          <x14:formula1>
            <xm:f>※dataシート!$F$2:$F$54</xm:f>
          </x14:formula1>
          <xm:sqref>C5:C23 C25:C27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4" tint="0.79998168889431442"/>
    <pageSetUpPr fitToPage="1"/>
  </sheetPr>
  <dimension ref="B1:M27"/>
  <sheetViews>
    <sheetView workbookViewId="0">
      <selection activeCell="M5" sqref="M5:M27"/>
    </sheetView>
  </sheetViews>
  <sheetFormatPr defaultRowHeight="18.75" x14ac:dyDescent="0.4"/>
  <cols>
    <col min="1" max="1" width="5.5" customWidth="1"/>
    <col min="2" max="2" width="10.25" style="2" customWidth="1"/>
    <col min="3" max="3" width="22.5" style="7" customWidth="1"/>
    <col min="4" max="4" width="20" style="2" customWidth="1"/>
    <col min="5" max="5" width="12.875" style="2" customWidth="1"/>
  </cols>
  <sheetData>
    <row r="1" spans="2:13" x14ac:dyDescent="0.4">
      <c r="B1" s="191" t="s">
        <v>670</v>
      </c>
      <c r="C1" s="191"/>
      <c r="D1" s="191"/>
    </row>
    <row r="2" spans="2:13" ht="18" customHeight="1" x14ac:dyDescent="0.4">
      <c r="B2" s="191"/>
      <c r="C2" s="191"/>
      <c r="D2" s="191"/>
    </row>
    <row r="3" spans="2:13" ht="18" customHeight="1" x14ac:dyDescent="0.4"/>
    <row r="4" spans="2:13" x14ac:dyDescent="0.4">
      <c r="B4" s="102" t="s">
        <v>289</v>
      </c>
      <c r="C4" s="103" t="s">
        <v>291</v>
      </c>
      <c r="D4" s="102" t="s">
        <v>296</v>
      </c>
      <c r="E4" s="102" t="s">
        <v>39</v>
      </c>
    </row>
    <row r="5" spans="2:13" x14ac:dyDescent="0.4">
      <c r="B5" s="19" t="s">
        <v>595</v>
      </c>
      <c r="C5" s="22" t="s">
        <v>307</v>
      </c>
      <c r="D5" s="19" t="s">
        <v>57</v>
      </c>
      <c r="E5" s="19">
        <v>2</v>
      </c>
      <c r="F5" s="3">
        <v>10</v>
      </c>
      <c r="G5" s="3"/>
      <c r="H5" s="3"/>
      <c r="I5" s="3"/>
      <c r="J5" s="3"/>
      <c r="K5" s="3">
        <f t="shared" ref="K5:K27" si="0">SUM(F5:J5)</f>
        <v>10</v>
      </c>
      <c r="M5">
        <v>10</v>
      </c>
    </row>
    <row r="6" spans="2:13" x14ac:dyDescent="0.4">
      <c r="B6" s="19" t="s">
        <v>671</v>
      </c>
      <c r="C6" s="22" t="s">
        <v>75</v>
      </c>
      <c r="D6" s="19" t="s">
        <v>57</v>
      </c>
      <c r="E6" s="19">
        <v>2</v>
      </c>
      <c r="F6" s="3">
        <v>2</v>
      </c>
      <c r="G6" s="3">
        <v>2</v>
      </c>
      <c r="H6" s="3">
        <v>2</v>
      </c>
      <c r="I6" s="3">
        <v>1</v>
      </c>
      <c r="J6" s="3">
        <v>2</v>
      </c>
      <c r="K6" s="3">
        <f t="shared" si="0"/>
        <v>9</v>
      </c>
      <c r="M6">
        <v>9</v>
      </c>
    </row>
    <row r="7" spans="2:13" x14ac:dyDescent="0.4">
      <c r="B7" s="19" t="s">
        <v>485</v>
      </c>
      <c r="C7" s="22" t="s">
        <v>75</v>
      </c>
      <c r="D7" s="19" t="s">
        <v>194</v>
      </c>
      <c r="E7" s="19">
        <v>1</v>
      </c>
      <c r="F7" s="3">
        <v>2</v>
      </c>
      <c r="G7" s="3">
        <v>3</v>
      </c>
      <c r="H7" s="3">
        <v>2</v>
      </c>
      <c r="I7" s="3"/>
      <c r="J7" s="3"/>
      <c r="K7" s="3">
        <f t="shared" si="0"/>
        <v>7</v>
      </c>
      <c r="M7">
        <v>7</v>
      </c>
    </row>
    <row r="8" spans="2:13" x14ac:dyDescent="0.4">
      <c r="B8" s="19" t="s">
        <v>158</v>
      </c>
      <c r="C8" s="101" t="s">
        <v>306</v>
      </c>
      <c r="D8" s="19" t="s">
        <v>57</v>
      </c>
      <c r="E8" s="19">
        <v>1</v>
      </c>
      <c r="F8" s="3">
        <v>2</v>
      </c>
      <c r="G8" s="3">
        <v>2</v>
      </c>
      <c r="H8" s="3">
        <v>3</v>
      </c>
      <c r="I8" s="3">
        <v>1</v>
      </c>
      <c r="J8" s="3"/>
      <c r="K8" s="3">
        <f t="shared" si="0"/>
        <v>8</v>
      </c>
      <c r="M8">
        <v>8</v>
      </c>
    </row>
    <row r="9" spans="2:13" x14ac:dyDescent="0.4">
      <c r="B9" s="19" t="s">
        <v>503</v>
      </c>
      <c r="C9" s="22" t="s">
        <v>75</v>
      </c>
      <c r="D9" s="19" t="s">
        <v>57</v>
      </c>
      <c r="E9" s="19">
        <v>1</v>
      </c>
      <c r="F9" s="3">
        <v>1</v>
      </c>
      <c r="G9" s="3"/>
      <c r="H9" s="3"/>
      <c r="I9" s="3"/>
      <c r="J9" s="3"/>
      <c r="K9" s="3">
        <f t="shared" si="0"/>
        <v>1</v>
      </c>
      <c r="M9">
        <v>1</v>
      </c>
    </row>
    <row r="10" spans="2:13" x14ac:dyDescent="0.4">
      <c r="B10" s="19" t="s">
        <v>672</v>
      </c>
      <c r="C10" s="22" t="s">
        <v>306</v>
      </c>
      <c r="D10" s="19" t="s">
        <v>57</v>
      </c>
      <c r="E10" s="19">
        <v>2</v>
      </c>
      <c r="F10" s="3">
        <v>12</v>
      </c>
      <c r="G10" s="3">
        <v>24</v>
      </c>
      <c r="H10" s="3">
        <v>16</v>
      </c>
      <c r="I10" s="3"/>
      <c r="J10" s="3"/>
      <c r="K10" s="3">
        <f t="shared" si="0"/>
        <v>52</v>
      </c>
      <c r="M10">
        <v>52</v>
      </c>
    </row>
    <row r="11" spans="2:13" x14ac:dyDescent="0.4">
      <c r="B11" s="19" t="s">
        <v>2</v>
      </c>
      <c r="C11" s="22" t="s">
        <v>75</v>
      </c>
      <c r="D11" s="19" t="s">
        <v>57</v>
      </c>
      <c r="E11" s="19">
        <v>2</v>
      </c>
      <c r="F11" s="3">
        <v>6</v>
      </c>
      <c r="G11" s="3">
        <v>1</v>
      </c>
      <c r="H11" s="3"/>
      <c r="I11" s="3"/>
      <c r="J11" s="3"/>
      <c r="K11" s="3">
        <f t="shared" si="0"/>
        <v>7</v>
      </c>
      <c r="M11">
        <v>7</v>
      </c>
    </row>
    <row r="12" spans="2:13" x14ac:dyDescent="0.4">
      <c r="B12" s="19" t="s">
        <v>144</v>
      </c>
      <c r="C12" s="22" t="s">
        <v>123</v>
      </c>
      <c r="D12" s="19" t="s">
        <v>194</v>
      </c>
      <c r="E12" s="19">
        <v>1</v>
      </c>
      <c r="F12" s="3">
        <v>1</v>
      </c>
      <c r="G12" s="3"/>
      <c r="H12" s="3"/>
      <c r="I12" s="3"/>
      <c r="J12" s="3"/>
      <c r="K12" s="3">
        <f t="shared" si="0"/>
        <v>1</v>
      </c>
      <c r="M12">
        <v>1</v>
      </c>
    </row>
    <row r="13" spans="2:13" x14ac:dyDescent="0.4">
      <c r="B13" s="19" t="s">
        <v>150</v>
      </c>
      <c r="C13" s="22" t="s">
        <v>124</v>
      </c>
      <c r="D13" s="19" t="s">
        <v>44</v>
      </c>
      <c r="E13" s="19">
        <v>2</v>
      </c>
      <c r="F13" s="3">
        <v>1</v>
      </c>
      <c r="G13" s="3"/>
      <c r="H13" s="3"/>
      <c r="I13" s="3"/>
      <c r="J13" s="3"/>
      <c r="K13" s="3">
        <f t="shared" si="0"/>
        <v>1</v>
      </c>
      <c r="M13">
        <v>1</v>
      </c>
    </row>
    <row r="14" spans="2:13" x14ac:dyDescent="0.4">
      <c r="B14" s="19" t="s">
        <v>679</v>
      </c>
      <c r="C14" s="22" t="s">
        <v>309</v>
      </c>
      <c r="D14" s="19" t="s">
        <v>57</v>
      </c>
      <c r="E14" s="19">
        <v>1</v>
      </c>
      <c r="F14" s="3">
        <v>24</v>
      </c>
      <c r="G14" s="3"/>
      <c r="H14" s="3"/>
      <c r="I14" s="3"/>
      <c r="J14" s="3"/>
      <c r="K14" s="3">
        <f t="shared" si="0"/>
        <v>24</v>
      </c>
      <c r="M14">
        <v>24</v>
      </c>
    </row>
    <row r="15" spans="2:13" x14ac:dyDescent="0.4">
      <c r="B15" s="19" t="s">
        <v>336</v>
      </c>
      <c r="C15" s="22" t="s">
        <v>673</v>
      </c>
      <c r="D15" s="19" t="s">
        <v>44</v>
      </c>
      <c r="E15" s="19">
        <v>2</v>
      </c>
      <c r="F15" s="3">
        <v>7</v>
      </c>
      <c r="G15" s="3"/>
      <c r="H15" s="3"/>
      <c r="I15" s="3"/>
      <c r="J15" s="3"/>
      <c r="K15" s="3">
        <f t="shared" si="0"/>
        <v>7</v>
      </c>
      <c r="M15">
        <v>7</v>
      </c>
    </row>
    <row r="16" spans="2:13" x14ac:dyDescent="0.4">
      <c r="B16" s="19" t="s">
        <v>420</v>
      </c>
      <c r="C16" s="22" t="s">
        <v>124</v>
      </c>
      <c r="D16" s="19" t="s">
        <v>262</v>
      </c>
      <c r="E16" s="19">
        <v>3</v>
      </c>
      <c r="F16" s="3">
        <v>3</v>
      </c>
      <c r="G16" s="3"/>
      <c r="H16" s="3"/>
      <c r="I16" s="3"/>
      <c r="J16" s="3"/>
      <c r="K16" s="3">
        <f t="shared" si="0"/>
        <v>3</v>
      </c>
      <c r="M16">
        <v>3</v>
      </c>
    </row>
    <row r="17" spans="2:13" x14ac:dyDescent="0.4">
      <c r="B17" s="19" t="s">
        <v>564</v>
      </c>
      <c r="C17" s="22" t="s">
        <v>70</v>
      </c>
      <c r="D17" s="19" t="s">
        <v>676</v>
      </c>
      <c r="E17" s="19">
        <v>1</v>
      </c>
      <c r="F17" s="3">
        <v>2</v>
      </c>
      <c r="G17" s="3"/>
      <c r="H17" s="3"/>
      <c r="I17" s="3"/>
      <c r="J17" s="3"/>
      <c r="K17" s="3">
        <f t="shared" si="0"/>
        <v>2</v>
      </c>
      <c r="M17">
        <v>2</v>
      </c>
    </row>
    <row r="18" spans="2:13" x14ac:dyDescent="0.4">
      <c r="B18" s="19" t="s">
        <v>544</v>
      </c>
      <c r="C18" s="22" t="s">
        <v>70</v>
      </c>
      <c r="D18" s="19" t="s">
        <v>676</v>
      </c>
      <c r="E18" s="19">
        <v>1</v>
      </c>
      <c r="F18" s="3">
        <v>1</v>
      </c>
      <c r="G18" s="3"/>
      <c r="H18" s="3"/>
      <c r="I18" s="3"/>
      <c r="J18" s="3"/>
      <c r="K18" s="3">
        <f t="shared" si="0"/>
        <v>1</v>
      </c>
      <c r="M18">
        <v>1</v>
      </c>
    </row>
    <row r="19" spans="2:13" x14ac:dyDescent="0.4">
      <c r="B19" s="19" t="s">
        <v>565</v>
      </c>
      <c r="C19" s="22" t="s">
        <v>673</v>
      </c>
      <c r="D19" s="19" t="s">
        <v>109</v>
      </c>
      <c r="E19" s="19">
        <v>3</v>
      </c>
      <c r="F19" s="3">
        <v>5</v>
      </c>
      <c r="G19" s="3"/>
      <c r="H19" s="3"/>
      <c r="I19" s="3"/>
      <c r="J19" s="3"/>
      <c r="K19" s="3">
        <f t="shared" si="0"/>
        <v>5</v>
      </c>
      <c r="M19">
        <v>5</v>
      </c>
    </row>
    <row r="20" spans="2:13" x14ac:dyDescent="0.4">
      <c r="B20" s="19" t="s">
        <v>566</v>
      </c>
      <c r="C20" s="22" t="s">
        <v>673</v>
      </c>
      <c r="D20" s="19" t="s">
        <v>109</v>
      </c>
      <c r="E20" s="19">
        <v>1</v>
      </c>
      <c r="F20" s="3">
        <v>2</v>
      </c>
      <c r="G20" s="3"/>
      <c r="H20" s="3"/>
      <c r="I20" s="3"/>
      <c r="J20" s="3"/>
      <c r="K20" s="3">
        <f t="shared" si="0"/>
        <v>2</v>
      </c>
      <c r="M20">
        <v>2</v>
      </c>
    </row>
    <row r="21" spans="2:13" x14ac:dyDescent="0.4">
      <c r="B21" s="19" t="s">
        <v>513</v>
      </c>
      <c r="C21" s="22" t="s">
        <v>673</v>
      </c>
      <c r="D21" s="19" t="s">
        <v>44</v>
      </c>
      <c r="E21" s="19">
        <v>7</v>
      </c>
      <c r="F21" s="3">
        <v>4</v>
      </c>
      <c r="G21" s="3"/>
      <c r="H21" s="3"/>
      <c r="I21" s="3"/>
      <c r="J21" s="3"/>
      <c r="K21" s="3">
        <f t="shared" si="0"/>
        <v>4</v>
      </c>
      <c r="M21">
        <v>4</v>
      </c>
    </row>
    <row r="22" spans="2:13" x14ac:dyDescent="0.4">
      <c r="B22" s="19" t="s">
        <v>510</v>
      </c>
      <c r="C22" s="22" t="s">
        <v>281</v>
      </c>
      <c r="D22" s="19" t="s">
        <v>109</v>
      </c>
      <c r="E22" s="19">
        <v>1</v>
      </c>
      <c r="F22" s="3">
        <v>1</v>
      </c>
      <c r="G22" s="3"/>
      <c r="H22" s="3"/>
      <c r="I22" s="3"/>
      <c r="J22" s="3"/>
      <c r="K22" s="3">
        <f t="shared" si="0"/>
        <v>1</v>
      </c>
      <c r="M22">
        <v>1</v>
      </c>
    </row>
    <row r="23" spans="2:13" x14ac:dyDescent="0.4">
      <c r="B23" s="19" t="s">
        <v>461</v>
      </c>
      <c r="C23" s="22" t="s">
        <v>0</v>
      </c>
      <c r="D23" s="19" t="s">
        <v>529</v>
      </c>
      <c r="E23" s="19">
        <v>1</v>
      </c>
      <c r="F23" s="3">
        <v>1</v>
      </c>
      <c r="G23" s="3">
        <v>1</v>
      </c>
      <c r="H23" s="3"/>
      <c r="I23" s="3"/>
      <c r="J23" s="3"/>
      <c r="K23" s="3">
        <f t="shared" si="0"/>
        <v>2</v>
      </c>
      <c r="M23">
        <v>2</v>
      </c>
    </row>
    <row r="24" spans="2:13" x14ac:dyDescent="0.4">
      <c r="B24" s="19" t="s">
        <v>234</v>
      </c>
      <c r="C24" s="22" t="s">
        <v>293</v>
      </c>
      <c r="D24" s="19" t="s">
        <v>135</v>
      </c>
      <c r="E24" s="19">
        <v>1</v>
      </c>
      <c r="F24" s="3"/>
      <c r="G24" s="3"/>
      <c r="H24" s="3"/>
      <c r="I24" s="3"/>
      <c r="J24" s="3"/>
      <c r="K24" s="3">
        <f t="shared" si="0"/>
        <v>0</v>
      </c>
      <c r="M24">
        <v>0</v>
      </c>
    </row>
    <row r="25" spans="2:13" x14ac:dyDescent="0.4">
      <c r="B25" s="19" t="s">
        <v>575</v>
      </c>
      <c r="C25" s="22" t="s">
        <v>310</v>
      </c>
      <c r="D25" s="19" t="s">
        <v>194</v>
      </c>
      <c r="E25" s="19">
        <v>1</v>
      </c>
      <c r="F25" s="3">
        <v>2</v>
      </c>
      <c r="G25" s="3"/>
      <c r="H25" s="3"/>
      <c r="I25" s="3"/>
      <c r="J25" s="3"/>
      <c r="K25" s="3">
        <f t="shared" si="0"/>
        <v>2</v>
      </c>
      <c r="M25">
        <v>2</v>
      </c>
    </row>
    <row r="26" spans="2:13" x14ac:dyDescent="0.4">
      <c r="B26" s="19" t="s">
        <v>18</v>
      </c>
      <c r="C26" s="22" t="s">
        <v>164</v>
      </c>
      <c r="D26" s="19" t="s">
        <v>159</v>
      </c>
      <c r="E26" s="19">
        <v>1</v>
      </c>
      <c r="F26" s="3">
        <v>1</v>
      </c>
      <c r="G26" s="3">
        <v>1</v>
      </c>
      <c r="H26" s="3">
        <v>1</v>
      </c>
      <c r="I26" s="3">
        <v>1</v>
      </c>
      <c r="J26" s="3">
        <v>1</v>
      </c>
      <c r="K26" s="3">
        <f t="shared" si="0"/>
        <v>5</v>
      </c>
      <c r="M26">
        <v>5</v>
      </c>
    </row>
    <row r="27" spans="2:13" x14ac:dyDescent="0.4">
      <c r="B27" s="19" t="s">
        <v>644</v>
      </c>
      <c r="C27" s="22" t="s">
        <v>25</v>
      </c>
      <c r="D27" s="19" t="s">
        <v>159</v>
      </c>
      <c r="E27" s="19">
        <v>1</v>
      </c>
      <c r="F27" s="3">
        <v>1</v>
      </c>
      <c r="G27" s="3">
        <v>1</v>
      </c>
      <c r="H27" s="3">
        <v>1</v>
      </c>
      <c r="I27" s="3">
        <v>1</v>
      </c>
      <c r="J27" s="3"/>
      <c r="K27" s="3">
        <f t="shared" si="0"/>
        <v>4</v>
      </c>
      <c r="M27">
        <v>4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800-000000000000}">
          <x14:formula1>
            <xm:f>※dataシート!$I$2:$I$7</xm:f>
          </x14:formula1>
          <xm:sqref>E5:E20 E22:E27</xm:sqref>
        </x14:dataValidation>
        <x14:dataValidation type="list" allowBlank="1" showInputMessage="1" showErrorMessage="1" xr:uid="{00000000-0002-0000-1800-000001000000}">
          <x14:formula1>
            <xm:f>※dataシート!$D$2:$D$87</xm:f>
          </x14:formula1>
          <xm:sqref>D5:D27</xm:sqref>
        </x14:dataValidation>
        <x14:dataValidation type="list" allowBlank="1" showInputMessage="1" showErrorMessage="1" xr:uid="{00000000-0002-0000-1800-000002000000}">
          <x14:formula1>
            <xm:f>※dataシート!$F$2:$F$54</xm:f>
          </x14:formula1>
          <xm:sqref>C5:C23 C25:C27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  <pageSetUpPr fitToPage="1"/>
  </sheetPr>
  <dimension ref="B1:I23"/>
  <sheetViews>
    <sheetView showGridLines="0" zoomScale="70" zoomScaleNormal="70" workbookViewId="0">
      <selection activeCell="L7" sqref="L7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815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24">
        <v>22</v>
      </c>
      <c r="H5" s="77">
        <v>1500</v>
      </c>
      <c r="I5" s="78"/>
    </row>
    <row r="6" spans="2:9" x14ac:dyDescent="0.4">
      <c r="B6" s="19" t="s">
        <v>671</v>
      </c>
      <c r="C6" s="20" t="s">
        <v>306</v>
      </c>
      <c r="D6" s="19" t="s">
        <v>57</v>
      </c>
      <c r="E6" s="19">
        <v>2</v>
      </c>
      <c r="F6" s="24"/>
      <c r="G6" s="24">
        <v>16</v>
      </c>
      <c r="H6" s="77">
        <v>1500</v>
      </c>
      <c r="I6" s="78"/>
    </row>
    <row r="7" spans="2:9" x14ac:dyDescent="0.4">
      <c r="B7" s="19" t="s">
        <v>485</v>
      </c>
      <c r="C7" s="20" t="s">
        <v>75</v>
      </c>
      <c r="D7" s="19" t="s">
        <v>194</v>
      </c>
      <c r="E7" s="19">
        <v>1</v>
      </c>
      <c r="F7" s="24" t="s">
        <v>517</v>
      </c>
      <c r="G7" s="24">
        <v>1</v>
      </c>
      <c r="H7" s="77">
        <v>1500</v>
      </c>
      <c r="I7" s="78"/>
    </row>
    <row r="8" spans="2:9" x14ac:dyDescent="0.4">
      <c r="B8" s="19" t="s">
        <v>158</v>
      </c>
      <c r="C8" s="20" t="s">
        <v>75</v>
      </c>
      <c r="D8" s="19" t="s">
        <v>57</v>
      </c>
      <c r="E8" s="19">
        <v>1</v>
      </c>
      <c r="F8" s="24"/>
      <c r="G8" s="24">
        <v>6</v>
      </c>
      <c r="H8" s="77">
        <v>1500</v>
      </c>
      <c r="I8" s="78"/>
    </row>
    <row r="9" spans="2:9" x14ac:dyDescent="0.4">
      <c r="B9" s="19" t="s">
        <v>503</v>
      </c>
      <c r="C9" s="20" t="s">
        <v>131</v>
      </c>
      <c r="D9" s="19" t="s">
        <v>57</v>
      </c>
      <c r="E9" s="19">
        <v>2</v>
      </c>
      <c r="F9" s="24"/>
      <c r="G9" s="24">
        <v>4</v>
      </c>
      <c r="H9" s="77">
        <v>1500</v>
      </c>
      <c r="I9" s="78"/>
    </row>
    <row r="10" spans="2:9" x14ac:dyDescent="0.4">
      <c r="B10" s="19" t="s">
        <v>672</v>
      </c>
      <c r="C10" s="20" t="s">
        <v>14</v>
      </c>
      <c r="D10" s="19" t="s">
        <v>57</v>
      </c>
      <c r="E10" s="19">
        <v>1</v>
      </c>
      <c r="F10" s="24"/>
      <c r="G10" s="24">
        <v>1</v>
      </c>
      <c r="H10" s="77">
        <v>1500</v>
      </c>
      <c r="I10" s="78"/>
    </row>
    <row r="11" spans="2:9" x14ac:dyDescent="0.4">
      <c r="B11" s="19" t="s">
        <v>2</v>
      </c>
      <c r="C11" s="20" t="s">
        <v>75</v>
      </c>
      <c r="D11" s="19" t="s">
        <v>57</v>
      </c>
      <c r="E11" s="19">
        <v>2</v>
      </c>
      <c r="F11" s="24" t="s">
        <v>697</v>
      </c>
      <c r="G11" s="24">
        <v>6</v>
      </c>
      <c r="H11" s="77">
        <v>1500</v>
      </c>
      <c r="I11" s="78"/>
    </row>
    <row r="12" spans="2:9" x14ac:dyDescent="0.4">
      <c r="B12" s="19" t="s">
        <v>144</v>
      </c>
      <c r="C12" s="20" t="s">
        <v>75</v>
      </c>
      <c r="D12" s="19" t="s">
        <v>194</v>
      </c>
      <c r="E12" s="19">
        <v>1</v>
      </c>
      <c r="F12" s="24" t="s">
        <v>697</v>
      </c>
      <c r="G12" s="24">
        <v>4</v>
      </c>
      <c r="H12" s="77">
        <v>1500</v>
      </c>
      <c r="I12" s="78"/>
    </row>
    <row r="13" spans="2:9" x14ac:dyDescent="0.4">
      <c r="B13" s="19" t="s">
        <v>150</v>
      </c>
      <c r="C13" s="20" t="s">
        <v>281</v>
      </c>
      <c r="D13" s="19" t="s">
        <v>692</v>
      </c>
      <c r="E13" s="19">
        <v>1</v>
      </c>
      <c r="F13" s="24"/>
      <c r="G13" s="24">
        <v>1</v>
      </c>
      <c r="H13" s="77">
        <v>1500</v>
      </c>
      <c r="I13" s="78"/>
    </row>
    <row r="14" spans="2:9" x14ac:dyDescent="0.4">
      <c r="B14" s="19" t="s">
        <v>535</v>
      </c>
      <c r="C14" s="20" t="s">
        <v>315</v>
      </c>
      <c r="D14" s="19" t="s">
        <v>593</v>
      </c>
      <c r="E14" s="19">
        <v>4</v>
      </c>
      <c r="F14" s="24"/>
      <c r="G14" s="24">
        <v>1</v>
      </c>
      <c r="H14" s="77">
        <v>1500</v>
      </c>
      <c r="I14" s="78"/>
    </row>
    <row r="15" spans="2:9" x14ac:dyDescent="0.4">
      <c r="B15" s="19" t="s">
        <v>336</v>
      </c>
      <c r="C15" s="20" t="s">
        <v>306</v>
      </c>
      <c r="D15" s="19" t="s">
        <v>194</v>
      </c>
      <c r="E15" s="19">
        <v>2</v>
      </c>
      <c r="F15" s="24" t="s">
        <v>517</v>
      </c>
      <c r="G15" s="24">
        <v>5</v>
      </c>
      <c r="H15" s="77">
        <v>1500</v>
      </c>
      <c r="I15" s="78"/>
    </row>
    <row r="16" spans="2:9" x14ac:dyDescent="0.4">
      <c r="B16" s="19" t="s">
        <v>420</v>
      </c>
      <c r="C16" s="20" t="s">
        <v>310</v>
      </c>
      <c r="D16" s="19" t="s">
        <v>303</v>
      </c>
      <c r="E16" s="19">
        <v>1</v>
      </c>
      <c r="F16" s="24"/>
      <c r="G16" s="24">
        <v>3</v>
      </c>
      <c r="H16" s="77">
        <v>1500</v>
      </c>
      <c r="I16" s="78"/>
    </row>
    <row r="17" spans="2:9" x14ac:dyDescent="0.4">
      <c r="B17" s="19" t="s">
        <v>564</v>
      </c>
      <c r="C17" s="20" t="s">
        <v>310</v>
      </c>
      <c r="D17" s="19" t="s">
        <v>194</v>
      </c>
      <c r="E17" s="19">
        <v>1</v>
      </c>
      <c r="F17" s="24"/>
      <c r="G17" s="24">
        <v>0</v>
      </c>
      <c r="H17" s="77">
        <v>1500</v>
      </c>
      <c r="I17" s="78"/>
    </row>
    <row r="18" spans="2:9" x14ac:dyDescent="0.4">
      <c r="B18" s="19" t="s">
        <v>698</v>
      </c>
      <c r="C18" s="20" t="s">
        <v>25</v>
      </c>
      <c r="D18" s="19" t="s">
        <v>279</v>
      </c>
      <c r="E18" s="19">
        <v>1</v>
      </c>
      <c r="F18" s="24"/>
      <c r="G18" s="24">
        <v>1</v>
      </c>
      <c r="H18" s="77">
        <v>1500</v>
      </c>
      <c r="I18" s="78"/>
    </row>
    <row r="19" spans="2:9" x14ac:dyDescent="0.4">
      <c r="B19" s="19" t="s">
        <v>18</v>
      </c>
      <c r="C19" s="20" t="s">
        <v>25</v>
      </c>
      <c r="D19" s="19" t="s">
        <v>579</v>
      </c>
      <c r="E19" s="19">
        <v>2</v>
      </c>
      <c r="F19" s="24" t="s">
        <v>573</v>
      </c>
      <c r="G19" s="24">
        <v>1</v>
      </c>
      <c r="H19" s="77">
        <v>1500</v>
      </c>
      <c r="I19" s="78"/>
    </row>
    <row r="20" spans="2:9" x14ac:dyDescent="0.4">
      <c r="B20" s="19" t="s">
        <v>644</v>
      </c>
      <c r="C20" s="20" t="s">
        <v>394</v>
      </c>
      <c r="D20" s="19" t="s">
        <v>579</v>
      </c>
      <c r="E20" s="19">
        <v>1</v>
      </c>
      <c r="F20" s="24"/>
      <c r="G20" s="24">
        <v>1</v>
      </c>
      <c r="H20" s="77">
        <v>1500</v>
      </c>
      <c r="I20" s="78"/>
    </row>
    <row r="21" spans="2:9" x14ac:dyDescent="0.4">
      <c r="F21" s="24" t="s">
        <v>405</v>
      </c>
      <c r="G21" s="19">
        <f>SUM(G5:G20)</f>
        <v>73</v>
      </c>
    </row>
    <row r="22" spans="2:9" x14ac:dyDescent="0.4">
      <c r="F22" s="89" t="s">
        <v>181</v>
      </c>
      <c r="G22" s="19">
        <v>0</v>
      </c>
    </row>
    <row r="23" spans="2:9" x14ac:dyDescent="0.4">
      <c r="F23" s="24" t="s">
        <v>606</v>
      </c>
      <c r="G23" s="19">
        <f>G21-G22</f>
        <v>73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900-000000000000}">
          <x14:formula1>
            <xm:f>※dataシート!$I$2:$I$7</xm:f>
          </x14:formula1>
          <xm:sqref>E5:E20</xm:sqref>
        </x14:dataValidation>
        <x14:dataValidation type="list" allowBlank="1" showInputMessage="1" showErrorMessage="1" xr:uid="{00000000-0002-0000-1900-000001000000}">
          <x14:formula1>
            <xm:f>※dataシート!$D$2:$D$87</xm:f>
          </x14:formula1>
          <xm:sqref>D5:D20</xm:sqref>
        </x14:dataValidation>
        <x14:dataValidation type="list" allowBlank="1" showInputMessage="1" showErrorMessage="1" xr:uid="{00000000-0002-0000-1900-000002000000}">
          <x14:formula1>
            <xm:f>※dataシート!$F$2:$F$54</xm:f>
          </x14:formula1>
          <xm:sqref>C5:C9 C11:C20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4" tint="0.79998168889431442"/>
    <pageSetUpPr fitToPage="1"/>
  </sheetPr>
  <dimension ref="B1:O23"/>
  <sheetViews>
    <sheetView workbookViewId="0">
      <selection activeCell="O5" sqref="O5:O20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</cols>
  <sheetData>
    <row r="1" spans="2:15" x14ac:dyDescent="0.4">
      <c r="B1" s="191" t="s">
        <v>696</v>
      </c>
      <c r="C1" s="191"/>
      <c r="D1" s="191"/>
    </row>
    <row r="2" spans="2:15" ht="18" customHeight="1" x14ac:dyDescent="0.4">
      <c r="B2" s="191"/>
      <c r="C2" s="191"/>
      <c r="D2" s="191"/>
    </row>
    <row r="3" spans="2:15" ht="18" customHeight="1" x14ac:dyDescent="0.4"/>
    <row r="4" spans="2:15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</row>
    <row r="5" spans="2:15" x14ac:dyDescent="0.4">
      <c r="B5" s="19" t="s">
        <v>595</v>
      </c>
      <c r="C5" s="20" t="s">
        <v>75</v>
      </c>
      <c r="D5" s="19" t="s">
        <v>57</v>
      </c>
      <c r="E5" s="19">
        <v>2</v>
      </c>
      <c r="F5" s="24"/>
      <c r="G5" s="3">
        <v>16</v>
      </c>
      <c r="H5" s="3">
        <v>6</v>
      </c>
      <c r="I5" s="3"/>
      <c r="J5" s="3"/>
      <c r="K5" s="3"/>
      <c r="L5" s="3"/>
      <c r="M5" s="3"/>
      <c r="N5" s="3"/>
      <c r="O5" s="3">
        <f t="shared" ref="O5:O20" si="0">SUM(G5:N5)</f>
        <v>22</v>
      </c>
    </row>
    <row r="6" spans="2:15" x14ac:dyDescent="0.4">
      <c r="B6" s="19" t="s">
        <v>671</v>
      </c>
      <c r="C6" s="20" t="s">
        <v>306</v>
      </c>
      <c r="D6" s="19" t="s">
        <v>57</v>
      </c>
      <c r="E6" s="19">
        <v>2</v>
      </c>
      <c r="F6" s="24"/>
      <c r="G6" s="3">
        <v>16</v>
      </c>
      <c r="H6" s="3"/>
      <c r="I6" s="3"/>
      <c r="J6" s="3"/>
      <c r="K6" s="3"/>
      <c r="L6" s="3"/>
      <c r="M6" s="3"/>
      <c r="N6" s="3"/>
      <c r="O6" s="3">
        <f t="shared" si="0"/>
        <v>16</v>
      </c>
    </row>
    <row r="7" spans="2:15" x14ac:dyDescent="0.4">
      <c r="B7" s="19" t="s">
        <v>485</v>
      </c>
      <c r="C7" s="20" t="s">
        <v>75</v>
      </c>
      <c r="D7" s="19" t="s">
        <v>194</v>
      </c>
      <c r="E7" s="19">
        <v>1</v>
      </c>
      <c r="F7" s="24" t="s">
        <v>517</v>
      </c>
      <c r="G7" s="3">
        <v>1</v>
      </c>
      <c r="H7" s="3"/>
      <c r="I7" s="3"/>
      <c r="J7" s="3"/>
      <c r="K7" s="3"/>
      <c r="L7" s="3"/>
      <c r="M7" s="3"/>
      <c r="N7" s="3"/>
      <c r="O7" s="3">
        <f t="shared" si="0"/>
        <v>1</v>
      </c>
    </row>
    <row r="8" spans="2:15" x14ac:dyDescent="0.4">
      <c r="B8" s="19" t="s">
        <v>158</v>
      </c>
      <c r="C8" s="20" t="s">
        <v>75</v>
      </c>
      <c r="D8" s="19" t="s">
        <v>57</v>
      </c>
      <c r="E8" s="19">
        <v>1</v>
      </c>
      <c r="F8" s="24"/>
      <c r="G8" s="3">
        <v>1</v>
      </c>
      <c r="H8" s="3">
        <v>2</v>
      </c>
      <c r="I8" s="3">
        <v>1</v>
      </c>
      <c r="J8" s="3">
        <v>1</v>
      </c>
      <c r="K8" s="3">
        <v>1</v>
      </c>
      <c r="L8" s="3"/>
      <c r="M8" s="3"/>
      <c r="N8" s="3"/>
      <c r="O8" s="3">
        <f t="shared" si="0"/>
        <v>6</v>
      </c>
    </row>
    <row r="9" spans="2:15" x14ac:dyDescent="0.4">
      <c r="B9" s="19" t="s">
        <v>503</v>
      </c>
      <c r="C9" s="20" t="s">
        <v>131</v>
      </c>
      <c r="D9" s="19" t="s">
        <v>57</v>
      </c>
      <c r="E9" s="19">
        <v>2</v>
      </c>
      <c r="F9" s="24"/>
      <c r="G9" s="3"/>
      <c r="H9" s="3">
        <v>2</v>
      </c>
      <c r="I9" s="3">
        <v>2</v>
      </c>
      <c r="J9" s="3"/>
      <c r="K9" s="3"/>
      <c r="L9" s="3"/>
      <c r="M9" s="3"/>
      <c r="N9" s="3"/>
      <c r="O9" s="3">
        <f t="shared" si="0"/>
        <v>4</v>
      </c>
    </row>
    <row r="10" spans="2:15" x14ac:dyDescent="0.4">
      <c r="B10" s="19" t="s">
        <v>672</v>
      </c>
      <c r="C10" s="20" t="s">
        <v>14</v>
      </c>
      <c r="D10" s="19" t="s">
        <v>57</v>
      </c>
      <c r="E10" s="19">
        <v>1</v>
      </c>
      <c r="F10" s="24"/>
      <c r="G10" s="3">
        <v>1</v>
      </c>
      <c r="H10" s="3"/>
      <c r="I10" s="3"/>
      <c r="J10" s="3"/>
      <c r="K10" s="3"/>
      <c r="L10" s="3"/>
      <c r="M10" s="3"/>
      <c r="N10" s="3"/>
      <c r="O10" s="3">
        <f t="shared" si="0"/>
        <v>1</v>
      </c>
    </row>
    <row r="11" spans="2:15" x14ac:dyDescent="0.4">
      <c r="B11" s="19" t="s">
        <v>2</v>
      </c>
      <c r="C11" s="20" t="s">
        <v>75</v>
      </c>
      <c r="D11" s="19" t="s">
        <v>57</v>
      </c>
      <c r="E11" s="19">
        <v>2</v>
      </c>
      <c r="F11" s="24" t="s">
        <v>697</v>
      </c>
      <c r="G11" s="3">
        <v>6</v>
      </c>
      <c r="H11" s="3"/>
      <c r="I11" s="3"/>
      <c r="J11" s="3"/>
      <c r="K11" s="3"/>
      <c r="L11" s="3"/>
      <c r="M11" s="3"/>
      <c r="N11" s="3"/>
      <c r="O11" s="3">
        <f t="shared" si="0"/>
        <v>6</v>
      </c>
    </row>
    <row r="12" spans="2:15" x14ac:dyDescent="0.4">
      <c r="B12" s="19" t="s">
        <v>144</v>
      </c>
      <c r="C12" s="20" t="s">
        <v>75</v>
      </c>
      <c r="D12" s="19" t="s">
        <v>194</v>
      </c>
      <c r="E12" s="19">
        <v>1</v>
      </c>
      <c r="F12" s="24" t="s">
        <v>697</v>
      </c>
      <c r="G12" s="3">
        <v>3</v>
      </c>
      <c r="H12" s="3">
        <v>1</v>
      </c>
      <c r="I12" s="3"/>
      <c r="J12" s="3"/>
      <c r="K12" s="3"/>
      <c r="L12" s="3"/>
      <c r="M12" s="3"/>
      <c r="N12" s="3"/>
      <c r="O12" s="3">
        <f t="shared" si="0"/>
        <v>4</v>
      </c>
    </row>
    <row r="13" spans="2:15" x14ac:dyDescent="0.4">
      <c r="B13" s="19" t="s">
        <v>150</v>
      </c>
      <c r="C13" s="20" t="s">
        <v>281</v>
      </c>
      <c r="D13" s="19" t="s">
        <v>692</v>
      </c>
      <c r="E13" s="19">
        <v>1</v>
      </c>
      <c r="F13" s="24"/>
      <c r="G13" s="3">
        <v>1</v>
      </c>
      <c r="H13" s="3"/>
      <c r="I13" s="3"/>
      <c r="J13" s="3"/>
      <c r="K13" s="3"/>
      <c r="L13" s="3"/>
      <c r="M13" s="3"/>
      <c r="N13" s="3"/>
      <c r="O13" s="3">
        <f t="shared" si="0"/>
        <v>1</v>
      </c>
    </row>
    <row r="14" spans="2:15" x14ac:dyDescent="0.4">
      <c r="B14" s="19" t="s">
        <v>535</v>
      </c>
      <c r="C14" s="20" t="s">
        <v>315</v>
      </c>
      <c r="D14" s="19" t="s">
        <v>593</v>
      </c>
      <c r="E14" s="19">
        <v>4</v>
      </c>
      <c r="F14" s="24"/>
      <c r="G14" s="3">
        <v>1</v>
      </c>
      <c r="H14" s="3"/>
      <c r="I14" s="3"/>
      <c r="J14" s="3"/>
      <c r="K14" s="3"/>
      <c r="L14" s="3"/>
      <c r="M14" s="3"/>
      <c r="N14" s="3"/>
      <c r="O14" s="3">
        <f t="shared" si="0"/>
        <v>1</v>
      </c>
    </row>
    <row r="15" spans="2:15" x14ac:dyDescent="0.4">
      <c r="B15" s="19" t="s">
        <v>336</v>
      </c>
      <c r="C15" s="20" t="s">
        <v>306</v>
      </c>
      <c r="D15" s="19" t="s">
        <v>194</v>
      </c>
      <c r="E15" s="19">
        <v>2</v>
      </c>
      <c r="F15" s="24" t="s">
        <v>517</v>
      </c>
      <c r="G15" s="3">
        <v>5</v>
      </c>
      <c r="H15" s="3"/>
      <c r="I15" s="3"/>
      <c r="J15" s="3"/>
      <c r="K15" s="3"/>
      <c r="L15" s="3"/>
      <c r="M15" s="3"/>
      <c r="N15" s="3"/>
      <c r="O15" s="3">
        <f t="shared" si="0"/>
        <v>5</v>
      </c>
    </row>
    <row r="16" spans="2:15" x14ac:dyDescent="0.4">
      <c r="B16" s="19" t="s">
        <v>420</v>
      </c>
      <c r="C16" s="20" t="s">
        <v>310</v>
      </c>
      <c r="D16" s="19" t="s">
        <v>303</v>
      </c>
      <c r="E16" s="19">
        <v>1</v>
      </c>
      <c r="F16" s="24"/>
      <c r="G16" s="3">
        <v>3</v>
      </c>
      <c r="H16" s="3"/>
      <c r="I16" s="3"/>
      <c r="J16" s="3"/>
      <c r="K16" s="3"/>
      <c r="L16" s="3"/>
      <c r="M16" s="3"/>
      <c r="N16" s="3"/>
      <c r="O16" s="3">
        <f t="shared" si="0"/>
        <v>3</v>
      </c>
    </row>
    <row r="17" spans="2:15" x14ac:dyDescent="0.4">
      <c r="B17" s="19" t="s">
        <v>564</v>
      </c>
      <c r="C17" s="20" t="s">
        <v>310</v>
      </c>
      <c r="D17" s="19" t="s">
        <v>194</v>
      </c>
      <c r="E17" s="19">
        <v>1</v>
      </c>
      <c r="F17" s="24"/>
      <c r="G17" s="3"/>
      <c r="H17" s="3"/>
      <c r="I17" s="3"/>
      <c r="J17" s="3"/>
      <c r="K17" s="3"/>
      <c r="L17" s="3"/>
      <c r="M17" s="3"/>
      <c r="N17" s="3"/>
      <c r="O17" s="3">
        <f t="shared" si="0"/>
        <v>0</v>
      </c>
    </row>
    <row r="18" spans="2:15" x14ac:dyDescent="0.4">
      <c r="B18" s="19" t="s">
        <v>698</v>
      </c>
      <c r="C18" s="20" t="s">
        <v>25</v>
      </c>
      <c r="D18" s="19" t="s">
        <v>279</v>
      </c>
      <c r="E18" s="19">
        <v>1</v>
      </c>
      <c r="F18" s="24"/>
      <c r="G18" s="3">
        <v>1</v>
      </c>
      <c r="H18" s="3"/>
      <c r="I18" s="3"/>
      <c r="J18" s="3"/>
      <c r="K18" s="3"/>
      <c r="L18" s="3"/>
      <c r="M18" s="3"/>
      <c r="N18" s="3"/>
      <c r="O18" s="3">
        <f t="shared" si="0"/>
        <v>1</v>
      </c>
    </row>
    <row r="19" spans="2:15" x14ac:dyDescent="0.4">
      <c r="B19" s="19" t="s">
        <v>18</v>
      </c>
      <c r="C19" s="20" t="s">
        <v>25</v>
      </c>
      <c r="D19" s="19" t="s">
        <v>579</v>
      </c>
      <c r="E19" s="19">
        <v>2</v>
      </c>
      <c r="F19" s="24" t="s">
        <v>573</v>
      </c>
      <c r="G19" s="3">
        <v>1</v>
      </c>
      <c r="H19" s="3"/>
      <c r="I19" s="3"/>
      <c r="J19" s="3"/>
      <c r="K19" s="3"/>
      <c r="L19" s="3"/>
      <c r="M19" s="3"/>
      <c r="N19" s="3"/>
      <c r="O19" s="3">
        <f t="shared" si="0"/>
        <v>1</v>
      </c>
    </row>
    <row r="20" spans="2:15" x14ac:dyDescent="0.4">
      <c r="B20" s="19" t="s">
        <v>644</v>
      </c>
      <c r="C20" s="20" t="s">
        <v>394</v>
      </c>
      <c r="D20" s="19" t="s">
        <v>579</v>
      </c>
      <c r="E20" s="19">
        <v>1</v>
      </c>
      <c r="F20" s="24"/>
      <c r="G20" s="3">
        <v>1</v>
      </c>
      <c r="H20" s="3"/>
      <c r="I20" s="3"/>
      <c r="J20" s="3"/>
      <c r="K20" s="3"/>
      <c r="L20" s="3"/>
      <c r="M20" s="3"/>
      <c r="N20" s="3"/>
      <c r="O20" s="3">
        <f t="shared" si="0"/>
        <v>1</v>
      </c>
    </row>
    <row r="21" spans="2:15" x14ac:dyDescent="0.4">
      <c r="F21" s="24" t="s">
        <v>405</v>
      </c>
    </row>
    <row r="22" spans="2:15" x14ac:dyDescent="0.4">
      <c r="F22" s="24" t="s">
        <v>181</v>
      </c>
    </row>
    <row r="23" spans="2:15" x14ac:dyDescent="0.4">
      <c r="F23" s="24" t="s">
        <v>606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A00-000000000000}">
          <x14:formula1>
            <xm:f>※dataシート!$I$2:$I$7</xm:f>
          </x14:formula1>
          <xm:sqref>E5:E20</xm:sqref>
        </x14:dataValidation>
        <x14:dataValidation type="list" allowBlank="1" showInputMessage="1" showErrorMessage="1" xr:uid="{00000000-0002-0000-1A00-000001000000}">
          <x14:formula1>
            <xm:f>※dataシート!$D$2:$D$87</xm:f>
          </x14:formula1>
          <xm:sqref>D5:D20</xm:sqref>
        </x14:dataValidation>
        <x14:dataValidation type="list" allowBlank="1" showInputMessage="1" showErrorMessage="1" xr:uid="{00000000-0002-0000-1A00-000002000000}">
          <x14:formula1>
            <xm:f>※dataシート!$F$2:$F$54</xm:f>
          </x14:formula1>
          <xm:sqref>C5:C9 C11:C20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FF00"/>
    <pageSetUpPr fitToPage="1"/>
  </sheetPr>
  <dimension ref="B1:I12"/>
  <sheetViews>
    <sheetView showGridLines="0" workbookViewId="0">
      <selection activeCell="D12" sqref="D12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816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105</v>
      </c>
      <c r="D5" s="19" t="s">
        <v>57</v>
      </c>
      <c r="E5" s="19">
        <v>2</v>
      </c>
      <c r="F5" s="24"/>
      <c r="G5" s="24">
        <v>74</v>
      </c>
      <c r="H5" s="77">
        <v>1500</v>
      </c>
      <c r="I5" s="78"/>
    </row>
    <row r="6" spans="2:9" x14ac:dyDescent="0.4">
      <c r="B6" s="19" t="s">
        <v>671</v>
      </c>
      <c r="C6" s="20" t="s">
        <v>105</v>
      </c>
      <c r="D6" s="19" t="s">
        <v>194</v>
      </c>
      <c r="E6" s="19">
        <v>1</v>
      </c>
      <c r="F6" s="24"/>
      <c r="G6" s="24">
        <v>10</v>
      </c>
      <c r="H6" s="77">
        <v>1500</v>
      </c>
      <c r="I6" s="78"/>
    </row>
    <row r="7" spans="2:9" x14ac:dyDescent="0.4">
      <c r="B7" s="19" t="s">
        <v>485</v>
      </c>
      <c r="C7" s="20" t="s">
        <v>105</v>
      </c>
      <c r="D7" s="19" t="s">
        <v>57</v>
      </c>
      <c r="E7" s="19">
        <v>1</v>
      </c>
      <c r="F7" s="24" t="s">
        <v>517</v>
      </c>
      <c r="G7" s="24">
        <v>6</v>
      </c>
      <c r="H7" s="77">
        <v>1500</v>
      </c>
      <c r="I7" s="78"/>
    </row>
    <row r="8" spans="2:9" x14ac:dyDescent="0.4">
      <c r="B8" s="19" t="s">
        <v>158</v>
      </c>
      <c r="C8" s="20" t="s">
        <v>25</v>
      </c>
      <c r="D8" s="19" t="s">
        <v>159</v>
      </c>
      <c r="E8" s="19">
        <v>1</v>
      </c>
      <c r="F8" s="24"/>
      <c r="G8" s="24">
        <v>4</v>
      </c>
      <c r="H8" s="77">
        <v>1500</v>
      </c>
      <c r="I8" s="78"/>
    </row>
    <row r="9" spans="2:9" x14ac:dyDescent="0.4">
      <c r="B9" s="19" t="s">
        <v>503</v>
      </c>
      <c r="C9" s="20" t="s">
        <v>92</v>
      </c>
      <c r="D9" s="19" t="s">
        <v>135</v>
      </c>
      <c r="E9" s="19">
        <v>1</v>
      </c>
      <c r="F9" s="24"/>
      <c r="G9" s="24">
        <v>2</v>
      </c>
      <c r="H9" s="77">
        <v>1500</v>
      </c>
      <c r="I9" s="78"/>
    </row>
    <row r="10" spans="2:9" x14ac:dyDescent="0.4">
      <c r="F10" s="24" t="s">
        <v>405</v>
      </c>
      <c r="G10" s="19">
        <f>SUM(G5:G9)</f>
        <v>96</v>
      </c>
    </row>
    <row r="11" spans="2:9" x14ac:dyDescent="0.4">
      <c r="F11" s="89" t="s">
        <v>181</v>
      </c>
      <c r="G11" s="19">
        <v>0</v>
      </c>
    </row>
    <row r="12" spans="2:9" x14ac:dyDescent="0.4">
      <c r="F12" s="24" t="s">
        <v>606</v>
      </c>
      <c r="G12" s="19">
        <f>G10-G11</f>
        <v>96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B00-000000000000}">
          <x14:formula1>
            <xm:f>※dataシート!$I$2:$I$7</xm:f>
          </x14:formula1>
          <xm:sqref>E5:E9</xm:sqref>
        </x14:dataValidation>
        <x14:dataValidation type="list" allowBlank="1" showInputMessage="1" showErrorMessage="1" xr:uid="{00000000-0002-0000-1B00-000001000000}">
          <x14:formula1>
            <xm:f>※dataシート!$D$2:$D$87</xm:f>
          </x14:formula1>
          <xm:sqref>D5:D9</xm:sqref>
        </x14:dataValidation>
        <x14:dataValidation type="list" allowBlank="1" showInputMessage="1" showErrorMessage="1" xr:uid="{00000000-0002-0000-1B00-000002000000}">
          <x14:formula1>
            <xm:f>※dataシート!$F$2:$F$54</xm:f>
          </x14:formula1>
          <xm:sqref>C5:C9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FF00"/>
    <pageSetUpPr fitToPage="1"/>
  </sheetPr>
  <dimension ref="B1:I29"/>
  <sheetViews>
    <sheetView showGridLines="0" zoomScale="70" zoomScaleNormal="70" workbookViewId="0">
      <selection activeCell="M11" sqref="M11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817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0</v>
      </c>
      <c r="D5" s="19" t="s">
        <v>91</v>
      </c>
      <c r="E5" s="19">
        <v>1</v>
      </c>
      <c r="F5" s="24"/>
      <c r="G5" s="24">
        <v>4</v>
      </c>
      <c r="H5" s="77">
        <v>1500</v>
      </c>
      <c r="I5" s="78"/>
    </row>
    <row r="6" spans="2:9" x14ac:dyDescent="0.4">
      <c r="B6" s="19" t="s">
        <v>671</v>
      </c>
      <c r="C6" s="20" t="s">
        <v>315</v>
      </c>
      <c r="D6" s="19" t="s">
        <v>114</v>
      </c>
      <c r="E6" s="19">
        <v>3</v>
      </c>
      <c r="F6" s="24"/>
      <c r="G6" s="24">
        <v>11</v>
      </c>
      <c r="H6" s="77">
        <v>1500</v>
      </c>
      <c r="I6" s="78"/>
    </row>
    <row r="7" spans="2:9" x14ac:dyDescent="0.4">
      <c r="B7" s="19" t="s">
        <v>485</v>
      </c>
      <c r="C7" s="20" t="s">
        <v>0</v>
      </c>
      <c r="D7" s="19" t="s">
        <v>117</v>
      </c>
      <c r="E7" s="19">
        <v>1</v>
      </c>
      <c r="F7" s="24"/>
      <c r="G7" s="24">
        <v>29</v>
      </c>
      <c r="H7" s="77">
        <v>1500</v>
      </c>
      <c r="I7" s="78"/>
    </row>
    <row r="8" spans="2:9" x14ac:dyDescent="0.4">
      <c r="B8" s="19" t="s">
        <v>158</v>
      </c>
      <c r="C8" s="21" t="s">
        <v>306</v>
      </c>
      <c r="D8" s="19" t="s">
        <v>190</v>
      </c>
      <c r="E8" s="19">
        <v>2</v>
      </c>
      <c r="F8" s="24" t="s">
        <v>475</v>
      </c>
      <c r="G8" s="24">
        <v>12</v>
      </c>
      <c r="H8" s="77">
        <v>1500</v>
      </c>
      <c r="I8" s="78"/>
    </row>
    <row r="9" spans="2:9" x14ac:dyDescent="0.4">
      <c r="B9" s="19" t="s">
        <v>503</v>
      </c>
      <c r="C9" s="21" t="s">
        <v>306</v>
      </c>
      <c r="D9" s="19" t="s">
        <v>190</v>
      </c>
      <c r="E9" s="19">
        <v>1</v>
      </c>
      <c r="F9" s="24" t="s">
        <v>475</v>
      </c>
      <c r="G9" s="24">
        <v>8</v>
      </c>
      <c r="H9" s="77">
        <v>1500</v>
      </c>
      <c r="I9" s="78"/>
    </row>
    <row r="10" spans="2:9" x14ac:dyDescent="0.4">
      <c r="B10" s="19" t="s">
        <v>672</v>
      </c>
      <c r="C10" s="20" t="s">
        <v>75</v>
      </c>
      <c r="D10" s="19" t="s">
        <v>190</v>
      </c>
      <c r="E10" s="19">
        <v>2</v>
      </c>
      <c r="F10" s="24" t="s">
        <v>475</v>
      </c>
      <c r="G10" s="24">
        <v>4</v>
      </c>
      <c r="H10" s="77">
        <v>1500</v>
      </c>
      <c r="I10" s="78"/>
    </row>
    <row r="11" spans="2:9" x14ac:dyDescent="0.4">
      <c r="B11" s="19" t="s">
        <v>2</v>
      </c>
      <c r="C11" s="20" t="s">
        <v>75</v>
      </c>
      <c r="D11" s="19" t="s">
        <v>190</v>
      </c>
      <c r="E11" s="19">
        <v>1</v>
      </c>
      <c r="F11" s="24" t="s">
        <v>475</v>
      </c>
      <c r="G11" s="24">
        <v>2</v>
      </c>
      <c r="H11" s="77">
        <v>1500</v>
      </c>
      <c r="I11" s="78"/>
    </row>
    <row r="12" spans="2:9" x14ac:dyDescent="0.4">
      <c r="B12" s="19" t="s">
        <v>144</v>
      </c>
      <c r="C12" s="20" t="s">
        <v>123</v>
      </c>
      <c r="D12" s="19" t="s">
        <v>57</v>
      </c>
      <c r="E12" s="19">
        <v>1</v>
      </c>
      <c r="F12" s="24"/>
      <c r="G12" s="24">
        <v>1</v>
      </c>
      <c r="H12" s="77">
        <v>1500</v>
      </c>
      <c r="I12" s="78"/>
    </row>
    <row r="13" spans="2:9" x14ac:dyDescent="0.4">
      <c r="B13" s="19" t="s">
        <v>150</v>
      </c>
      <c r="C13" s="20" t="s">
        <v>92</v>
      </c>
      <c r="D13" s="19" t="s">
        <v>194</v>
      </c>
      <c r="E13" s="19">
        <v>1</v>
      </c>
      <c r="F13" s="24"/>
      <c r="G13" s="25">
        <v>0</v>
      </c>
      <c r="H13" s="77">
        <v>1500</v>
      </c>
      <c r="I13" s="78"/>
    </row>
    <row r="14" spans="2:9" x14ac:dyDescent="0.4">
      <c r="B14" s="19" t="s">
        <v>535</v>
      </c>
      <c r="C14" s="20" t="s">
        <v>75</v>
      </c>
      <c r="D14" s="19" t="s">
        <v>194</v>
      </c>
      <c r="E14" s="19">
        <v>1</v>
      </c>
      <c r="F14" s="24"/>
      <c r="G14" s="25">
        <v>0</v>
      </c>
      <c r="H14" s="77">
        <v>1500</v>
      </c>
      <c r="I14" s="78"/>
    </row>
    <row r="15" spans="2:9" x14ac:dyDescent="0.4">
      <c r="B15" s="19" t="s">
        <v>336</v>
      </c>
      <c r="C15" s="20" t="s">
        <v>315</v>
      </c>
      <c r="D15" s="19" t="s">
        <v>480</v>
      </c>
      <c r="E15" s="19">
        <v>4</v>
      </c>
      <c r="F15" s="24" t="s">
        <v>700</v>
      </c>
      <c r="G15" s="24">
        <v>3</v>
      </c>
      <c r="H15" s="77">
        <v>1500</v>
      </c>
      <c r="I15" s="78"/>
    </row>
    <row r="16" spans="2:9" x14ac:dyDescent="0.4">
      <c r="B16" s="19" t="s">
        <v>420</v>
      </c>
      <c r="C16" s="20" t="s">
        <v>315</v>
      </c>
      <c r="D16" s="19" t="s">
        <v>480</v>
      </c>
      <c r="E16" s="19">
        <v>4</v>
      </c>
      <c r="F16" s="24"/>
      <c r="G16" s="24">
        <v>16</v>
      </c>
      <c r="H16" s="77">
        <v>1500</v>
      </c>
      <c r="I16" s="78"/>
    </row>
    <row r="17" spans="2:9" x14ac:dyDescent="0.4">
      <c r="B17" s="19" t="s">
        <v>564</v>
      </c>
      <c r="C17" s="20" t="s">
        <v>164</v>
      </c>
      <c r="D17" s="19" t="s">
        <v>157</v>
      </c>
      <c r="E17" s="19">
        <v>1</v>
      </c>
      <c r="F17" s="24"/>
      <c r="G17" s="24">
        <v>6</v>
      </c>
      <c r="H17" s="95">
        <v>0</v>
      </c>
      <c r="I17" s="78"/>
    </row>
    <row r="18" spans="2:9" x14ac:dyDescent="0.4">
      <c r="B18" s="19" t="s">
        <v>544</v>
      </c>
      <c r="C18" s="20" t="s">
        <v>164</v>
      </c>
      <c r="D18" s="19" t="s">
        <v>667</v>
      </c>
      <c r="E18" s="19">
        <v>1</v>
      </c>
      <c r="F18" s="24"/>
      <c r="G18" s="24">
        <v>7</v>
      </c>
      <c r="H18" s="95">
        <v>0</v>
      </c>
      <c r="I18" s="78"/>
    </row>
    <row r="19" spans="2:9" x14ac:dyDescent="0.4">
      <c r="B19" s="19" t="s">
        <v>565</v>
      </c>
      <c r="C19" s="20" t="s">
        <v>0</v>
      </c>
      <c r="D19" s="19" t="s">
        <v>530</v>
      </c>
      <c r="E19" s="19">
        <v>1</v>
      </c>
      <c r="F19" s="24" t="s">
        <v>129</v>
      </c>
      <c r="G19" s="25">
        <v>0</v>
      </c>
      <c r="H19" s="77">
        <v>1500</v>
      </c>
      <c r="I19" s="78"/>
    </row>
    <row r="20" spans="2:9" x14ac:dyDescent="0.4">
      <c r="B20" s="19" t="s">
        <v>566</v>
      </c>
      <c r="C20" s="20" t="s">
        <v>0</v>
      </c>
      <c r="D20" s="19" t="s">
        <v>43</v>
      </c>
      <c r="E20" s="19">
        <v>1</v>
      </c>
      <c r="F20" s="24" t="s">
        <v>701</v>
      </c>
      <c r="G20" s="24">
        <v>9</v>
      </c>
      <c r="H20" s="77">
        <v>1500</v>
      </c>
      <c r="I20" s="78"/>
    </row>
    <row r="21" spans="2:9" x14ac:dyDescent="0.4">
      <c r="B21" s="19" t="s">
        <v>513</v>
      </c>
      <c r="C21" s="20" t="s">
        <v>171</v>
      </c>
      <c r="D21" s="19" t="s">
        <v>115</v>
      </c>
      <c r="E21" s="19">
        <v>1</v>
      </c>
      <c r="F21" s="24"/>
      <c r="G21" s="24">
        <v>2</v>
      </c>
      <c r="H21" s="77">
        <v>1500</v>
      </c>
      <c r="I21" s="78"/>
    </row>
    <row r="22" spans="2:9" x14ac:dyDescent="0.4">
      <c r="B22" s="19" t="s">
        <v>510</v>
      </c>
      <c r="C22" s="20" t="s">
        <v>315</v>
      </c>
      <c r="D22" s="19" t="s">
        <v>596</v>
      </c>
      <c r="E22" s="19">
        <v>2</v>
      </c>
      <c r="F22" s="24"/>
      <c r="G22" s="24">
        <v>6</v>
      </c>
      <c r="H22" s="77">
        <v>1500</v>
      </c>
      <c r="I22" s="78"/>
    </row>
    <row r="23" spans="2:9" x14ac:dyDescent="0.4">
      <c r="B23" s="19" t="s">
        <v>461</v>
      </c>
      <c r="C23" s="20" t="s">
        <v>702</v>
      </c>
      <c r="D23" s="19" t="s">
        <v>128</v>
      </c>
      <c r="E23" s="19">
        <v>1</v>
      </c>
      <c r="F23" s="24" t="s">
        <v>488</v>
      </c>
      <c r="G23" s="24">
        <v>8</v>
      </c>
      <c r="H23" s="77">
        <v>1500</v>
      </c>
      <c r="I23" s="78"/>
    </row>
    <row r="24" spans="2:9" x14ac:dyDescent="0.4">
      <c r="B24" s="19" t="s">
        <v>704</v>
      </c>
      <c r="C24" s="20" t="s">
        <v>171</v>
      </c>
      <c r="D24" s="19" t="s">
        <v>162</v>
      </c>
      <c r="E24" s="19">
        <v>1</v>
      </c>
      <c r="F24" s="24"/>
      <c r="G24" s="24">
        <v>1</v>
      </c>
      <c r="H24" s="77">
        <v>1500</v>
      </c>
      <c r="I24" s="78"/>
    </row>
    <row r="25" spans="2:9" x14ac:dyDescent="0.4">
      <c r="B25" s="19" t="s">
        <v>699</v>
      </c>
      <c r="C25" s="20" t="s">
        <v>394</v>
      </c>
      <c r="D25" s="19" t="s">
        <v>528</v>
      </c>
      <c r="E25" s="19">
        <v>1</v>
      </c>
      <c r="F25" s="24" t="s">
        <v>706</v>
      </c>
      <c r="G25" s="24">
        <v>4</v>
      </c>
      <c r="H25" s="77">
        <v>1500</v>
      </c>
      <c r="I25" s="78"/>
    </row>
    <row r="26" spans="2:9" x14ac:dyDescent="0.4">
      <c r="B26" s="19" t="s">
        <v>77</v>
      </c>
      <c r="C26" s="20" t="s">
        <v>394</v>
      </c>
      <c r="D26" s="19" t="s">
        <v>528</v>
      </c>
      <c r="E26" s="19">
        <v>1</v>
      </c>
      <c r="F26" s="24" t="s">
        <v>706</v>
      </c>
      <c r="G26" s="24">
        <v>1</v>
      </c>
      <c r="H26" s="77">
        <v>1500</v>
      </c>
      <c r="I26" s="78"/>
    </row>
    <row r="27" spans="2:9" x14ac:dyDescent="0.4">
      <c r="F27" s="24" t="s">
        <v>405</v>
      </c>
      <c r="G27" s="19">
        <f>SUM(G5:G26)</f>
        <v>134</v>
      </c>
    </row>
    <row r="28" spans="2:9" x14ac:dyDescent="0.4">
      <c r="F28" s="89" t="s">
        <v>390</v>
      </c>
      <c r="G28" s="19">
        <v>0</v>
      </c>
    </row>
    <row r="29" spans="2:9" x14ac:dyDescent="0.4">
      <c r="F29" s="24" t="s">
        <v>606</v>
      </c>
      <c r="G29" s="19">
        <f>G27-G28</f>
        <v>134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C00-000000000000}">
          <x14:formula1>
            <xm:f>※dataシート!$I$2:$I$7</xm:f>
          </x14:formula1>
          <xm:sqref>E5:E26</xm:sqref>
        </x14:dataValidation>
        <x14:dataValidation type="list" allowBlank="1" showInputMessage="1" showErrorMessage="1" xr:uid="{00000000-0002-0000-1C00-000001000000}">
          <x14:formula1>
            <xm:f>※dataシート!$D$2:$D$87</xm:f>
          </x14:formula1>
          <xm:sqref>D5:D26</xm:sqref>
        </x14:dataValidation>
        <x14:dataValidation type="list" allowBlank="1" showInputMessage="1" showErrorMessage="1" xr:uid="{00000000-0002-0000-1C00-000002000000}">
          <x14:formula1>
            <xm:f>※dataシート!$F$2:$F$54</xm:f>
          </x14:formula1>
          <xm:sqref>C5:C22 C24:C26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B1:Z35"/>
  <sheetViews>
    <sheetView zoomScale="70" zoomScaleNormal="70" workbookViewId="0">
      <selection activeCell="G19" sqref="G19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</cols>
  <sheetData>
    <row r="1" spans="2:26" x14ac:dyDescent="0.4">
      <c r="B1" s="191" t="s">
        <v>96</v>
      </c>
      <c r="C1" s="191"/>
      <c r="D1" s="191"/>
    </row>
    <row r="2" spans="2:26" ht="18" customHeight="1" x14ac:dyDescent="0.4">
      <c r="B2" s="191"/>
      <c r="C2" s="191"/>
      <c r="D2" s="191"/>
    </row>
    <row r="3" spans="2:26" ht="18" customHeight="1" x14ac:dyDescent="0.4"/>
    <row r="4" spans="2:26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</row>
    <row r="5" spans="2:26" x14ac:dyDescent="0.4">
      <c r="B5" s="19" t="s">
        <v>595</v>
      </c>
      <c r="C5" s="20" t="s">
        <v>310</v>
      </c>
      <c r="D5" s="19" t="s">
        <v>26</v>
      </c>
      <c r="E5" s="19">
        <v>1</v>
      </c>
      <c r="F5" s="24"/>
      <c r="G5" s="3">
        <v>1</v>
      </c>
      <c r="H5" s="3">
        <v>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>
        <f t="shared" ref="Z5:Z35" si="0">SUM(G5:Y5)</f>
        <v>4</v>
      </c>
    </row>
    <row r="6" spans="2:26" x14ac:dyDescent="0.4">
      <c r="B6" s="19" t="s">
        <v>671</v>
      </c>
      <c r="C6" s="20" t="s">
        <v>131</v>
      </c>
      <c r="D6" s="19" t="s">
        <v>190</v>
      </c>
      <c r="E6" s="19">
        <v>2</v>
      </c>
      <c r="F6" s="24"/>
      <c r="G6" s="3">
        <v>4</v>
      </c>
      <c r="H6" s="3">
        <v>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>
        <f t="shared" si="0"/>
        <v>5</v>
      </c>
    </row>
    <row r="7" spans="2:26" x14ac:dyDescent="0.4">
      <c r="B7" s="19" t="s">
        <v>485</v>
      </c>
      <c r="C7" s="20" t="s">
        <v>75</v>
      </c>
      <c r="D7" s="19" t="s">
        <v>190</v>
      </c>
      <c r="E7" s="19">
        <v>2</v>
      </c>
      <c r="F7" s="24"/>
      <c r="G7" s="3">
        <v>1</v>
      </c>
      <c r="H7" s="3">
        <v>3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>
        <f t="shared" si="0"/>
        <v>4</v>
      </c>
    </row>
    <row r="8" spans="2:26" x14ac:dyDescent="0.4">
      <c r="B8" s="19" t="s">
        <v>158</v>
      </c>
      <c r="C8" s="21" t="s">
        <v>0</v>
      </c>
      <c r="D8" s="19" t="s">
        <v>329</v>
      </c>
      <c r="E8" s="19">
        <v>1</v>
      </c>
      <c r="F8" s="24"/>
      <c r="G8" s="3">
        <v>7</v>
      </c>
      <c r="H8" s="3">
        <v>7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>
        <f t="shared" si="0"/>
        <v>14</v>
      </c>
    </row>
    <row r="9" spans="2:26" x14ac:dyDescent="0.4">
      <c r="B9" s="19" t="s">
        <v>503</v>
      </c>
      <c r="C9" s="21" t="s">
        <v>0</v>
      </c>
      <c r="D9" s="19" t="s">
        <v>305</v>
      </c>
      <c r="E9" s="19">
        <v>1</v>
      </c>
      <c r="F9" s="24"/>
      <c r="G9" s="3">
        <v>4</v>
      </c>
      <c r="H9" s="3">
        <v>9</v>
      </c>
      <c r="I9" s="3">
        <v>5</v>
      </c>
      <c r="J9" s="3">
        <v>2</v>
      </c>
      <c r="K9" s="3">
        <v>5</v>
      </c>
      <c r="L9" s="3">
        <v>3</v>
      </c>
      <c r="M9" s="3">
        <v>5</v>
      </c>
      <c r="N9" s="3">
        <v>24</v>
      </c>
      <c r="O9" s="3">
        <v>-8</v>
      </c>
      <c r="P9" s="3">
        <v>-5</v>
      </c>
      <c r="Q9" s="3">
        <v>8</v>
      </c>
      <c r="R9" s="3">
        <v>2</v>
      </c>
      <c r="S9" s="3">
        <v>7</v>
      </c>
      <c r="T9" s="3">
        <v>8</v>
      </c>
      <c r="U9" s="3">
        <v>10</v>
      </c>
      <c r="V9" s="3">
        <v>1</v>
      </c>
      <c r="W9" s="3">
        <v>13</v>
      </c>
      <c r="X9" s="3"/>
      <c r="Y9" s="3"/>
      <c r="Z9" s="3">
        <f t="shared" si="0"/>
        <v>93</v>
      </c>
    </row>
    <row r="10" spans="2:26" x14ac:dyDescent="0.4">
      <c r="B10" s="19" t="s">
        <v>718</v>
      </c>
      <c r="C10" s="21" t="s">
        <v>0</v>
      </c>
      <c r="D10" s="19" t="s">
        <v>303</v>
      </c>
      <c r="E10" s="19">
        <v>1</v>
      </c>
      <c r="F10" s="24"/>
      <c r="G10" s="3">
        <v>4</v>
      </c>
      <c r="H10" s="3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f t="shared" si="0"/>
        <v>10</v>
      </c>
    </row>
    <row r="11" spans="2:26" x14ac:dyDescent="0.4">
      <c r="B11" s="19" t="s">
        <v>672</v>
      </c>
      <c r="C11" s="20" t="s">
        <v>105</v>
      </c>
      <c r="D11" s="19" t="s">
        <v>190</v>
      </c>
      <c r="E11" s="19">
        <v>1</v>
      </c>
      <c r="F11" s="24"/>
      <c r="G11" s="3">
        <v>27</v>
      </c>
      <c r="H11" s="3">
        <v>5</v>
      </c>
      <c r="I11" s="3">
        <v>2</v>
      </c>
      <c r="J11" s="3">
        <v>9</v>
      </c>
      <c r="K11" s="3">
        <v>2</v>
      </c>
      <c r="L11" s="3">
        <v>44</v>
      </c>
      <c r="M11" s="3">
        <v>6</v>
      </c>
      <c r="N11" s="3">
        <v>2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>
        <f t="shared" si="0"/>
        <v>97</v>
      </c>
    </row>
    <row r="12" spans="2:26" x14ac:dyDescent="0.4">
      <c r="B12" s="19" t="s">
        <v>2</v>
      </c>
      <c r="C12" s="20" t="s">
        <v>307</v>
      </c>
      <c r="D12" s="19" t="s">
        <v>190</v>
      </c>
      <c r="E12" s="19">
        <v>2</v>
      </c>
      <c r="F12" s="24"/>
      <c r="G12" s="3">
        <v>16</v>
      </c>
      <c r="H12" s="3">
        <v>16</v>
      </c>
      <c r="I12" s="3">
        <v>12</v>
      </c>
      <c r="J12" s="3">
        <v>4</v>
      </c>
      <c r="K12" s="3">
        <v>21</v>
      </c>
      <c r="L12" s="3">
        <v>20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>
        <f t="shared" si="0"/>
        <v>89</v>
      </c>
    </row>
    <row r="13" spans="2:26" x14ac:dyDescent="0.4">
      <c r="B13" s="19" t="s">
        <v>144</v>
      </c>
      <c r="C13" s="20" t="s">
        <v>315</v>
      </c>
      <c r="D13" s="19" t="s">
        <v>249</v>
      </c>
      <c r="E13" s="19">
        <v>4</v>
      </c>
      <c r="F13" s="24"/>
      <c r="G13" s="3">
        <v>3</v>
      </c>
      <c r="H13" s="3">
        <v>12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>
        <f t="shared" si="0"/>
        <v>15</v>
      </c>
    </row>
    <row r="14" spans="2:26" x14ac:dyDescent="0.4">
      <c r="B14" s="19" t="s">
        <v>150</v>
      </c>
      <c r="C14" s="20" t="s">
        <v>0</v>
      </c>
      <c r="D14" s="19" t="s">
        <v>126</v>
      </c>
      <c r="E14" s="19">
        <v>2</v>
      </c>
      <c r="F14" s="24"/>
      <c r="G14" s="3">
        <v>12</v>
      </c>
      <c r="H14" s="3">
        <v>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>
        <f t="shared" si="0"/>
        <v>18</v>
      </c>
    </row>
    <row r="15" spans="2:26" x14ac:dyDescent="0.4">
      <c r="B15" s="19" t="s">
        <v>535</v>
      </c>
      <c r="C15" s="20" t="s">
        <v>306</v>
      </c>
      <c r="D15" s="19" t="s">
        <v>194</v>
      </c>
      <c r="E15" s="19">
        <v>2</v>
      </c>
      <c r="F15" s="24"/>
      <c r="G15" s="3">
        <v>1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>
        <f t="shared" si="0"/>
        <v>1</v>
      </c>
    </row>
    <row r="16" spans="2:26" x14ac:dyDescent="0.4">
      <c r="B16" s="19" t="s">
        <v>336</v>
      </c>
      <c r="C16" s="20" t="s">
        <v>0</v>
      </c>
      <c r="D16" s="19" t="s">
        <v>43</v>
      </c>
      <c r="E16" s="19">
        <v>1</v>
      </c>
      <c r="F16" s="24" t="s">
        <v>711</v>
      </c>
      <c r="G16" s="26">
        <v>17</v>
      </c>
      <c r="H16" s="26">
        <v>4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>
        <f t="shared" si="0"/>
        <v>21</v>
      </c>
    </row>
    <row r="17" spans="2:26" x14ac:dyDescent="0.4">
      <c r="B17" s="19" t="s">
        <v>420</v>
      </c>
      <c r="C17" s="20" t="s">
        <v>123</v>
      </c>
      <c r="D17" s="19" t="s">
        <v>194</v>
      </c>
      <c r="E17" s="19">
        <v>1</v>
      </c>
      <c r="F17" s="2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>
        <f t="shared" si="0"/>
        <v>0</v>
      </c>
    </row>
    <row r="18" spans="2:26" x14ac:dyDescent="0.4">
      <c r="B18" s="19" t="s">
        <v>564</v>
      </c>
      <c r="C18" s="20" t="s">
        <v>75</v>
      </c>
      <c r="D18" s="19" t="s">
        <v>190</v>
      </c>
      <c r="E18" s="19">
        <v>1</v>
      </c>
      <c r="F18" s="24"/>
      <c r="G18" s="3">
        <v>4</v>
      </c>
      <c r="H18" s="3">
        <v>1</v>
      </c>
      <c r="I18" s="3">
        <v>3</v>
      </c>
      <c r="J18" s="3">
        <v>4</v>
      </c>
      <c r="K18" s="3">
        <v>1</v>
      </c>
      <c r="L18" s="3">
        <v>2</v>
      </c>
      <c r="M18" s="3">
        <v>2</v>
      </c>
      <c r="N18" s="3">
        <v>2</v>
      </c>
      <c r="O18" s="3">
        <v>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>
        <f t="shared" si="0"/>
        <v>21</v>
      </c>
    </row>
    <row r="19" spans="2:26" x14ac:dyDescent="0.4">
      <c r="B19" s="19" t="s">
        <v>544</v>
      </c>
      <c r="C19" s="20" t="s">
        <v>0</v>
      </c>
      <c r="D19" s="19" t="s">
        <v>30</v>
      </c>
      <c r="E19" s="19">
        <v>1</v>
      </c>
      <c r="F19" s="24" t="s">
        <v>711</v>
      </c>
      <c r="G19" s="26">
        <v>8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>
        <f t="shared" si="0"/>
        <v>8</v>
      </c>
    </row>
    <row r="20" spans="2:26" ht="20.45" customHeight="1" x14ac:dyDescent="0.4">
      <c r="B20" s="19" t="s">
        <v>565</v>
      </c>
      <c r="C20" s="20" t="s">
        <v>306</v>
      </c>
      <c r="D20" s="19" t="s">
        <v>190</v>
      </c>
      <c r="E20" s="19">
        <v>1</v>
      </c>
      <c r="F20" s="2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>
        <f t="shared" si="0"/>
        <v>0</v>
      </c>
    </row>
    <row r="21" spans="2:26" x14ac:dyDescent="0.4">
      <c r="B21" s="19" t="s">
        <v>566</v>
      </c>
      <c r="C21" s="20" t="s">
        <v>673</v>
      </c>
      <c r="D21" s="19" t="s">
        <v>249</v>
      </c>
      <c r="E21" s="19">
        <v>4</v>
      </c>
      <c r="F21" s="24"/>
      <c r="G21" s="3"/>
      <c r="H21" s="3">
        <v>8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>
        <f t="shared" si="0"/>
        <v>8</v>
      </c>
    </row>
    <row r="22" spans="2:26" x14ac:dyDescent="0.4">
      <c r="B22" s="19" t="s">
        <v>513</v>
      </c>
      <c r="C22" s="22" t="s">
        <v>713</v>
      </c>
      <c r="D22" s="19" t="s">
        <v>712</v>
      </c>
      <c r="E22" s="19">
        <v>2</v>
      </c>
      <c r="F22" s="25" t="s">
        <v>328</v>
      </c>
      <c r="G22" s="3">
        <v>20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>
        <f t="shared" si="0"/>
        <v>20</v>
      </c>
    </row>
    <row r="23" spans="2:26" x14ac:dyDescent="0.4">
      <c r="B23" s="19" t="s">
        <v>510</v>
      </c>
      <c r="C23" s="20" t="s">
        <v>306</v>
      </c>
      <c r="D23" s="19" t="s">
        <v>249</v>
      </c>
      <c r="E23" s="19">
        <v>2</v>
      </c>
      <c r="F23" s="25" t="s">
        <v>331</v>
      </c>
      <c r="G23" s="3">
        <v>16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>
        <f t="shared" si="0"/>
        <v>16</v>
      </c>
    </row>
    <row r="24" spans="2:26" x14ac:dyDescent="0.4">
      <c r="B24" s="19" t="s">
        <v>461</v>
      </c>
      <c r="C24" s="20" t="s">
        <v>673</v>
      </c>
      <c r="D24" s="19" t="s">
        <v>596</v>
      </c>
      <c r="E24" s="19">
        <v>3</v>
      </c>
      <c r="F24" s="24"/>
      <c r="G24" s="3">
        <v>5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>
        <f t="shared" si="0"/>
        <v>5</v>
      </c>
    </row>
    <row r="25" spans="2:26" x14ac:dyDescent="0.4">
      <c r="B25" s="19" t="s">
        <v>234</v>
      </c>
      <c r="C25" s="20" t="s">
        <v>306</v>
      </c>
      <c r="D25" s="19" t="s">
        <v>57</v>
      </c>
      <c r="E25" s="19">
        <v>3</v>
      </c>
      <c r="F25" s="24" t="s">
        <v>59</v>
      </c>
      <c r="G25" s="3"/>
      <c r="H25" s="3">
        <v>2</v>
      </c>
      <c r="I25" s="3">
        <v>14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>
        <f t="shared" si="0"/>
        <v>16</v>
      </c>
    </row>
    <row r="26" spans="2:26" x14ac:dyDescent="0.4">
      <c r="B26" s="19" t="s">
        <v>515</v>
      </c>
      <c r="C26" s="20" t="s">
        <v>307</v>
      </c>
      <c r="D26" s="19" t="s">
        <v>190</v>
      </c>
      <c r="E26" s="19">
        <v>2</v>
      </c>
      <c r="F26" s="24"/>
      <c r="G26" s="3">
        <v>22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>
        <f t="shared" si="0"/>
        <v>22</v>
      </c>
    </row>
    <row r="27" spans="2:26" x14ac:dyDescent="0.4">
      <c r="B27" s="19" t="s">
        <v>575</v>
      </c>
      <c r="C27" s="20" t="s">
        <v>306</v>
      </c>
      <c r="D27" s="19" t="s">
        <v>57</v>
      </c>
      <c r="E27" s="19">
        <v>3</v>
      </c>
      <c r="F27" s="24" t="s">
        <v>59</v>
      </c>
      <c r="G27" s="3"/>
      <c r="H27" s="3">
        <v>4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f t="shared" si="0"/>
        <v>4</v>
      </c>
    </row>
    <row r="28" spans="2:26" x14ac:dyDescent="0.4">
      <c r="B28" s="19" t="s">
        <v>18</v>
      </c>
      <c r="C28" s="20" t="s">
        <v>526</v>
      </c>
      <c r="D28" s="19" t="s">
        <v>478</v>
      </c>
      <c r="E28" s="19">
        <v>1</v>
      </c>
      <c r="F28" s="24"/>
      <c r="G28" s="3">
        <v>6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>
        <f t="shared" si="0"/>
        <v>6</v>
      </c>
    </row>
    <row r="29" spans="2:26" x14ac:dyDescent="0.4">
      <c r="B29" s="19" t="s">
        <v>644</v>
      </c>
      <c r="C29" s="20" t="s">
        <v>180</v>
      </c>
      <c r="D29" s="19" t="s">
        <v>204</v>
      </c>
      <c r="E29" s="19">
        <v>1</v>
      </c>
      <c r="F29" s="24"/>
      <c r="G29" s="3">
        <v>5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>
        <f t="shared" si="0"/>
        <v>5</v>
      </c>
    </row>
    <row r="30" spans="2:26" x14ac:dyDescent="0.4">
      <c r="B30" s="19" t="s">
        <v>552</v>
      </c>
      <c r="C30" s="20" t="s">
        <v>123</v>
      </c>
      <c r="D30" s="19" t="s">
        <v>194</v>
      </c>
      <c r="E30" s="19">
        <v>1</v>
      </c>
      <c r="F30" s="24"/>
      <c r="G30" s="3">
        <v>1</v>
      </c>
      <c r="H30" s="3">
        <v>1</v>
      </c>
      <c r="I30" s="3">
        <v>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>
        <f t="shared" si="0"/>
        <v>3</v>
      </c>
    </row>
    <row r="31" spans="2:26" x14ac:dyDescent="0.4">
      <c r="B31" s="19" t="s">
        <v>708</v>
      </c>
      <c r="C31" s="20" t="s">
        <v>306</v>
      </c>
      <c r="D31" s="19" t="s">
        <v>190</v>
      </c>
      <c r="E31" s="19">
        <v>1</v>
      </c>
      <c r="F31" s="24" t="s">
        <v>59</v>
      </c>
      <c r="G31" s="3">
        <v>2</v>
      </c>
      <c r="H31" s="3">
        <v>2</v>
      </c>
      <c r="I31" s="3">
        <v>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>
        <f t="shared" si="0"/>
        <v>5</v>
      </c>
    </row>
    <row r="32" spans="2:26" x14ac:dyDescent="0.4">
      <c r="B32" s="19" t="s">
        <v>709</v>
      </c>
      <c r="C32" s="20" t="s">
        <v>164</v>
      </c>
      <c r="D32" s="19" t="s">
        <v>157</v>
      </c>
      <c r="E32" s="19">
        <v>1</v>
      </c>
      <c r="F32" s="24" t="s">
        <v>554</v>
      </c>
      <c r="G32" s="3">
        <v>2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>
        <f t="shared" si="0"/>
        <v>2</v>
      </c>
    </row>
    <row r="33" spans="2:26" x14ac:dyDescent="0.4">
      <c r="B33" s="19" t="s">
        <v>615</v>
      </c>
      <c r="C33" s="20" t="s">
        <v>397</v>
      </c>
      <c r="D33" s="19" t="s">
        <v>159</v>
      </c>
      <c r="E33" s="19">
        <v>1</v>
      </c>
      <c r="F33" s="24" t="s">
        <v>554</v>
      </c>
      <c r="G33" s="3">
        <v>1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>
        <f t="shared" si="0"/>
        <v>1</v>
      </c>
    </row>
    <row r="34" spans="2:26" x14ac:dyDescent="0.4">
      <c r="B34" s="19" t="s">
        <v>184</v>
      </c>
      <c r="C34" s="20" t="s">
        <v>164</v>
      </c>
      <c r="D34" s="19" t="s">
        <v>159</v>
      </c>
      <c r="E34" s="19">
        <v>1</v>
      </c>
      <c r="F34" s="24" t="s">
        <v>554</v>
      </c>
      <c r="G34" s="3">
        <v>8</v>
      </c>
      <c r="H34" s="3">
        <v>4</v>
      </c>
      <c r="I34" s="3">
        <v>3</v>
      </c>
      <c r="J34" s="3">
        <v>4</v>
      </c>
      <c r="K34" s="3">
        <v>3</v>
      </c>
      <c r="L34" s="3">
        <v>18</v>
      </c>
      <c r="M34" s="3">
        <v>1</v>
      </c>
      <c r="N34" s="3">
        <v>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>
        <f t="shared" si="0"/>
        <v>42</v>
      </c>
    </row>
    <row r="35" spans="2:26" x14ac:dyDescent="0.4">
      <c r="B35" s="19" t="s">
        <v>710</v>
      </c>
      <c r="C35" s="20" t="s">
        <v>164</v>
      </c>
      <c r="D35" s="19" t="s">
        <v>135</v>
      </c>
      <c r="E35" s="19">
        <v>1</v>
      </c>
      <c r="F35" s="24" t="s">
        <v>554</v>
      </c>
      <c r="G35" s="3">
        <v>2</v>
      </c>
      <c r="H35" s="3">
        <v>6</v>
      </c>
      <c r="I35" s="3">
        <v>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>
        <f t="shared" si="0"/>
        <v>10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※dataシート!$I$2:$I$7</xm:f>
          </x14:formula1>
          <xm:sqref>E5:E35</xm:sqref>
        </x14:dataValidation>
        <x14:dataValidation type="list" allowBlank="1" showInputMessage="1" showErrorMessage="1" xr:uid="{00000000-0002-0000-0200-000001000000}">
          <x14:formula1>
            <xm:f>※dataシート!$D$2:$D$87</xm:f>
          </x14:formula1>
          <xm:sqref>D5:D35</xm:sqref>
        </x14:dataValidation>
        <x14:dataValidation type="list" allowBlank="1" showInputMessage="1" showErrorMessage="1" xr:uid="{00000000-0002-0000-0200-000002000000}">
          <x14:formula1>
            <xm:f>※dataシート!$F$2:$F$54</xm:f>
          </x14:formula1>
          <xm:sqref>C5:C21 C23:C35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4" tint="0.79998168889431442"/>
    <pageSetUpPr fitToPage="1"/>
  </sheetPr>
  <dimension ref="B1:Q29"/>
  <sheetViews>
    <sheetView topLeftCell="B1" workbookViewId="0">
      <selection activeCell="Q5" sqref="Q5:Q26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</cols>
  <sheetData>
    <row r="1" spans="2:17" x14ac:dyDescent="0.4">
      <c r="B1" s="191" t="s">
        <v>243</v>
      </c>
      <c r="C1" s="191"/>
      <c r="D1" s="191"/>
    </row>
    <row r="2" spans="2:17" ht="18" customHeight="1" x14ac:dyDescent="0.4">
      <c r="B2" s="191"/>
      <c r="C2" s="191"/>
      <c r="D2" s="191"/>
    </row>
    <row r="3" spans="2:17" ht="18" customHeight="1" x14ac:dyDescent="0.4"/>
    <row r="4" spans="2:17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02" t="s">
        <v>297</v>
      </c>
    </row>
    <row r="5" spans="2:17" x14ac:dyDescent="0.4">
      <c r="B5" s="19" t="s">
        <v>595</v>
      </c>
      <c r="C5" s="20" t="s">
        <v>0</v>
      </c>
      <c r="D5" s="19" t="s">
        <v>91</v>
      </c>
      <c r="E5" s="19">
        <v>1</v>
      </c>
      <c r="F5" s="24"/>
      <c r="G5" s="24"/>
      <c r="H5" s="3">
        <v>4</v>
      </c>
      <c r="I5" s="3"/>
      <c r="J5" s="3"/>
      <c r="K5" s="3"/>
      <c r="L5" s="3"/>
      <c r="M5" s="3"/>
      <c r="N5" s="3"/>
      <c r="O5" s="3"/>
      <c r="P5" s="3"/>
      <c r="Q5" s="3">
        <f t="shared" ref="Q5:Q26" si="0">SUM(H5:P5)</f>
        <v>4</v>
      </c>
    </row>
    <row r="6" spans="2:17" x14ac:dyDescent="0.4">
      <c r="B6" s="19" t="s">
        <v>671</v>
      </c>
      <c r="C6" s="20" t="s">
        <v>315</v>
      </c>
      <c r="D6" s="19" t="s">
        <v>114</v>
      </c>
      <c r="E6" s="19">
        <v>3</v>
      </c>
      <c r="F6" s="24"/>
      <c r="G6" s="24"/>
      <c r="H6" s="3">
        <v>7</v>
      </c>
      <c r="I6" s="3">
        <v>2</v>
      </c>
      <c r="J6" s="3">
        <v>2</v>
      </c>
      <c r="K6" s="3"/>
      <c r="L6" s="3"/>
      <c r="M6" s="3"/>
      <c r="N6" s="3"/>
      <c r="O6" s="3"/>
      <c r="P6" s="3"/>
      <c r="Q6" s="3">
        <f t="shared" si="0"/>
        <v>11</v>
      </c>
    </row>
    <row r="7" spans="2:17" x14ac:dyDescent="0.4">
      <c r="B7" s="19" t="s">
        <v>485</v>
      </c>
      <c r="C7" s="20" t="s">
        <v>0</v>
      </c>
      <c r="D7" s="19" t="s">
        <v>117</v>
      </c>
      <c r="E7" s="19">
        <v>1</v>
      </c>
      <c r="F7" s="24"/>
      <c r="G7" s="24"/>
      <c r="H7" s="3">
        <v>6</v>
      </c>
      <c r="I7" s="3">
        <v>7</v>
      </c>
      <c r="J7" s="3">
        <v>2</v>
      </c>
      <c r="K7" s="3">
        <v>14</v>
      </c>
      <c r="L7" s="3"/>
      <c r="M7" s="3"/>
      <c r="N7" s="3"/>
      <c r="O7" s="3"/>
      <c r="P7" s="3"/>
      <c r="Q7" s="3">
        <f t="shared" si="0"/>
        <v>29</v>
      </c>
    </row>
    <row r="8" spans="2:17" x14ac:dyDescent="0.4">
      <c r="B8" s="19" t="s">
        <v>158</v>
      </c>
      <c r="C8" s="21" t="s">
        <v>306</v>
      </c>
      <c r="D8" s="19" t="s">
        <v>190</v>
      </c>
      <c r="E8" s="19">
        <v>2</v>
      </c>
      <c r="F8" s="24" t="s">
        <v>475</v>
      </c>
      <c r="G8" s="24"/>
      <c r="H8" s="3">
        <v>9</v>
      </c>
      <c r="I8" s="3">
        <v>3</v>
      </c>
      <c r="J8" s="3"/>
      <c r="K8" s="3"/>
      <c r="L8" s="3"/>
      <c r="M8" s="3"/>
      <c r="N8" s="3"/>
      <c r="O8" s="3"/>
      <c r="P8" s="3"/>
      <c r="Q8" s="3">
        <f t="shared" si="0"/>
        <v>12</v>
      </c>
    </row>
    <row r="9" spans="2:17" x14ac:dyDescent="0.4">
      <c r="B9" s="19" t="s">
        <v>503</v>
      </c>
      <c r="C9" s="21" t="s">
        <v>306</v>
      </c>
      <c r="D9" s="19" t="s">
        <v>190</v>
      </c>
      <c r="E9" s="19">
        <v>1</v>
      </c>
      <c r="F9" s="24" t="s">
        <v>475</v>
      </c>
      <c r="G9" s="24"/>
      <c r="H9" s="3">
        <v>8</v>
      </c>
      <c r="I9" s="3"/>
      <c r="J9" s="3"/>
      <c r="K9" s="3"/>
      <c r="L9" s="3"/>
      <c r="M9" s="3"/>
      <c r="N9" s="3"/>
      <c r="O9" s="3"/>
      <c r="P9" s="3"/>
      <c r="Q9" s="3">
        <f t="shared" si="0"/>
        <v>8</v>
      </c>
    </row>
    <row r="10" spans="2:17" x14ac:dyDescent="0.4">
      <c r="B10" s="19" t="s">
        <v>672</v>
      </c>
      <c r="C10" s="20" t="s">
        <v>75</v>
      </c>
      <c r="D10" s="19" t="s">
        <v>190</v>
      </c>
      <c r="E10" s="19">
        <v>2</v>
      </c>
      <c r="F10" s="24" t="s">
        <v>475</v>
      </c>
      <c r="G10" s="24"/>
      <c r="H10" s="3">
        <v>1</v>
      </c>
      <c r="I10" s="3">
        <v>1</v>
      </c>
      <c r="J10" s="3">
        <v>2</v>
      </c>
      <c r="K10" s="3"/>
      <c r="L10" s="3"/>
      <c r="M10" s="3"/>
      <c r="N10" s="3"/>
      <c r="O10" s="3"/>
      <c r="P10" s="3"/>
      <c r="Q10" s="3">
        <f t="shared" si="0"/>
        <v>4</v>
      </c>
    </row>
    <row r="11" spans="2:17" x14ac:dyDescent="0.4">
      <c r="B11" s="19" t="s">
        <v>2</v>
      </c>
      <c r="C11" s="20" t="s">
        <v>75</v>
      </c>
      <c r="D11" s="19" t="s">
        <v>190</v>
      </c>
      <c r="E11" s="19">
        <v>1</v>
      </c>
      <c r="F11" s="24" t="s">
        <v>475</v>
      </c>
      <c r="G11" s="24"/>
      <c r="H11" s="3">
        <v>1</v>
      </c>
      <c r="I11" s="3">
        <v>1</v>
      </c>
      <c r="J11" s="3"/>
      <c r="K11" s="3"/>
      <c r="L11" s="3"/>
      <c r="M11" s="3"/>
      <c r="N11" s="3"/>
      <c r="O11" s="3"/>
      <c r="P11" s="3"/>
      <c r="Q11" s="3">
        <f t="shared" si="0"/>
        <v>2</v>
      </c>
    </row>
    <row r="12" spans="2:17" x14ac:dyDescent="0.4">
      <c r="B12" s="19" t="s">
        <v>144</v>
      </c>
      <c r="C12" s="20" t="s">
        <v>123</v>
      </c>
      <c r="D12" s="19" t="s">
        <v>57</v>
      </c>
      <c r="E12" s="19">
        <v>1</v>
      </c>
      <c r="F12" s="24"/>
      <c r="G12" s="24"/>
      <c r="H12" s="3">
        <v>1</v>
      </c>
      <c r="I12" s="3"/>
      <c r="J12" s="3"/>
      <c r="K12" s="3"/>
      <c r="L12" s="3"/>
      <c r="M12" s="3"/>
      <c r="N12" s="3"/>
      <c r="O12" s="3"/>
      <c r="P12" s="3"/>
      <c r="Q12" s="3">
        <f t="shared" si="0"/>
        <v>1</v>
      </c>
    </row>
    <row r="13" spans="2:17" x14ac:dyDescent="0.4">
      <c r="B13" s="19" t="s">
        <v>150</v>
      </c>
      <c r="C13" s="20" t="s">
        <v>92</v>
      </c>
      <c r="D13" s="19" t="s">
        <v>194</v>
      </c>
      <c r="E13" s="19">
        <v>1</v>
      </c>
      <c r="F13" s="24"/>
      <c r="G13" s="24"/>
      <c r="H13" s="3"/>
      <c r="I13" s="3"/>
      <c r="J13" s="3"/>
      <c r="K13" s="3"/>
      <c r="L13" s="3"/>
      <c r="M13" s="3"/>
      <c r="N13" s="3"/>
      <c r="O13" s="3"/>
      <c r="P13" s="3"/>
      <c r="Q13" s="3">
        <f t="shared" si="0"/>
        <v>0</v>
      </c>
    </row>
    <row r="14" spans="2:17" x14ac:dyDescent="0.4">
      <c r="B14" s="19" t="s">
        <v>535</v>
      </c>
      <c r="C14" s="20" t="s">
        <v>75</v>
      </c>
      <c r="D14" s="19" t="s">
        <v>194</v>
      </c>
      <c r="E14" s="19">
        <v>1</v>
      </c>
      <c r="F14" s="24"/>
      <c r="G14" s="24"/>
      <c r="H14" s="3"/>
      <c r="I14" s="3"/>
      <c r="J14" s="3"/>
      <c r="K14" s="3"/>
      <c r="L14" s="3"/>
      <c r="M14" s="3"/>
      <c r="N14" s="3"/>
      <c r="O14" s="3"/>
      <c r="P14" s="3"/>
      <c r="Q14" s="3">
        <f t="shared" si="0"/>
        <v>0</v>
      </c>
    </row>
    <row r="15" spans="2:17" x14ac:dyDescent="0.4">
      <c r="B15" s="19" t="s">
        <v>336</v>
      </c>
      <c r="C15" s="20" t="s">
        <v>315</v>
      </c>
      <c r="D15" s="19" t="s">
        <v>480</v>
      </c>
      <c r="E15" s="19">
        <v>4</v>
      </c>
      <c r="F15" s="24" t="s">
        <v>700</v>
      </c>
      <c r="G15" s="24"/>
      <c r="H15" s="3">
        <v>3</v>
      </c>
      <c r="I15" s="3"/>
      <c r="J15" s="3"/>
      <c r="K15" s="3"/>
      <c r="L15" s="3"/>
      <c r="M15" s="3"/>
      <c r="N15" s="3"/>
      <c r="O15" s="3"/>
      <c r="P15" s="3"/>
      <c r="Q15" s="3">
        <f t="shared" si="0"/>
        <v>3</v>
      </c>
    </row>
    <row r="16" spans="2:17" x14ac:dyDescent="0.4">
      <c r="B16" s="19" t="s">
        <v>420</v>
      </c>
      <c r="C16" s="20" t="s">
        <v>315</v>
      </c>
      <c r="D16" s="19" t="s">
        <v>480</v>
      </c>
      <c r="E16" s="19">
        <v>4</v>
      </c>
      <c r="F16" s="24"/>
      <c r="G16" s="24"/>
      <c r="H16" s="3"/>
      <c r="I16" s="3">
        <v>8</v>
      </c>
      <c r="J16" s="3">
        <v>8</v>
      </c>
      <c r="K16" s="3"/>
      <c r="L16" s="3"/>
      <c r="M16" s="3"/>
      <c r="N16" s="3"/>
      <c r="O16" s="3"/>
      <c r="P16" s="3"/>
      <c r="Q16" s="3">
        <f t="shared" si="0"/>
        <v>16</v>
      </c>
    </row>
    <row r="17" spans="2:17" x14ac:dyDescent="0.4">
      <c r="B17" s="19" t="s">
        <v>564</v>
      </c>
      <c r="C17" s="20" t="s">
        <v>164</v>
      </c>
      <c r="D17" s="19" t="s">
        <v>157</v>
      </c>
      <c r="E17" s="19">
        <v>1</v>
      </c>
      <c r="F17" s="24"/>
      <c r="G17" s="24"/>
      <c r="H17" s="3">
        <v>6</v>
      </c>
      <c r="I17" s="3"/>
      <c r="J17" s="3"/>
      <c r="K17" s="3"/>
      <c r="L17" s="3"/>
      <c r="M17" s="3"/>
      <c r="N17" s="3"/>
      <c r="O17" s="3"/>
      <c r="P17" s="3"/>
      <c r="Q17" s="3">
        <f t="shared" si="0"/>
        <v>6</v>
      </c>
    </row>
    <row r="18" spans="2:17" x14ac:dyDescent="0.4">
      <c r="B18" s="19" t="s">
        <v>544</v>
      </c>
      <c r="C18" s="20" t="s">
        <v>164</v>
      </c>
      <c r="D18" s="19" t="s">
        <v>667</v>
      </c>
      <c r="E18" s="19">
        <v>1</v>
      </c>
      <c r="F18" s="24"/>
      <c r="G18" s="24"/>
      <c r="H18" s="3">
        <v>3</v>
      </c>
      <c r="I18" s="3">
        <v>3</v>
      </c>
      <c r="J18" s="3">
        <v>1</v>
      </c>
      <c r="K18" s="3"/>
      <c r="L18" s="3"/>
      <c r="M18" s="3"/>
      <c r="N18" s="3"/>
      <c r="O18" s="3"/>
      <c r="P18" s="3"/>
      <c r="Q18" s="3">
        <f t="shared" si="0"/>
        <v>7</v>
      </c>
    </row>
    <row r="19" spans="2:17" x14ac:dyDescent="0.4">
      <c r="B19" s="19" t="s">
        <v>565</v>
      </c>
      <c r="C19" s="20" t="s">
        <v>0</v>
      </c>
      <c r="D19" s="19" t="s">
        <v>530</v>
      </c>
      <c r="E19" s="19">
        <v>1</v>
      </c>
      <c r="F19" s="24" t="s">
        <v>129</v>
      </c>
      <c r="G19" s="24"/>
      <c r="H19" s="3"/>
      <c r="I19" s="3"/>
      <c r="J19" s="3"/>
      <c r="K19" s="3"/>
      <c r="L19" s="3"/>
      <c r="M19" s="3"/>
      <c r="N19" s="3"/>
      <c r="O19" s="3"/>
      <c r="P19" s="3"/>
      <c r="Q19" s="3">
        <f t="shared" si="0"/>
        <v>0</v>
      </c>
    </row>
    <row r="20" spans="2:17" x14ac:dyDescent="0.4">
      <c r="B20" s="19" t="s">
        <v>566</v>
      </c>
      <c r="C20" s="20" t="s">
        <v>0</v>
      </c>
      <c r="D20" s="19" t="s">
        <v>43</v>
      </c>
      <c r="E20" s="19">
        <v>1</v>
      </c>
      <c r="F20" s="24" t="s">
        <v>701</v>
      </c>
      <c r="G20" s="24"/>
      <c r="H20" s="3">
        <v>9</v>
      </c>
      <c r="I20" s="3"/>
      <c r="J20" s="3"/>
      <c r="K20" s="3"/>
      <c r="L20" s="3"/>
      <c r="M20" s="3"/>
      <c r="N20" s="3"/>
      <c r="O20" s="3"/>
      <c r="P20" s="3"/>
      <c r="Q20" s="3">
        <f t="shared" si="0"/>
        <v>9</v>
      </c>
    </row>
    <row r="21" spans="2:17" x14ac:dyDescent="0.4">
      <c r="B21" s="19" t="s">
        <v>513</v>
      </c>
      <c r="C21" s="20" t="s">
        <v>171</v>
      </c>
      <c r="D21" s="19" t="s">
        <v>115</v>
      </c>
      <c r="E21" s="19">
        <v>1</v>
      </c>
      <c r="F21" s="24"/>
      <c r="G21" s="24"/>
      <c r="H21" s="3">
        <v>2</v>
      </c>
      <c r="I21" s="3"/>
      <c r="J21" s="3"/>
      <c r="K21" s="3"/>
      <c r="L21" s="3"/>
      <c r="M21" s="3"/>
      <c r="N21" s="3"/>
      <c r="O21" s="3"/>
      <c r="P21" s="3"/>
      <c r="Q21" s="3">
        <f t="shared" si="0"/>
        <v>2</v>
      </c>
    </row>
    <row r="22" spans="2:17" x14ac:dyDescent="0.4">
      <c r="B22" s="19" t="s">
        <v>510</v>
      </c>
      <c r="C22" s="20" t="s">
        <v>315</v>
      </c>
      <c r="D22" s="19" t="s">
        <v>596</v>
      </c>
      <c r="E22" s="19">
        <v>2</v>
      </c>
      <c r="F22" s="24"/>
      <c r="G22" s="24"/>
      <c r="H22" s="3">
        <v>6</v>
      </c>
      <c r="I22" s="3"/>
      <c r="J22" s="3"/>
      <c r="K22" s="3"/>
      <c r="L22" s="3"/>
      <c r="M22" s="3"/>
      <c r="N22" s="3"/>
      <c r="O22" s="3"/>
      <c r="P22" s="3"/>
      <c r="Q22" s="3">
        <f t="shared" si="0"/>
        <v>6</v>
      </c>
    </row>
    <row r="23" spans="2:17" x14ac:dyDescent="0.4">
      <c r="B23" s="19" t="s">
        <v>461</v>
      </c>
      <c r="C23" s="20" t="s">
        <v>702</v>
      </c>
      <c r="D23" s="19" t="s">
        <v>128</v>
      </c>
      <c r="E23" s="19">
        <v>1</v>
      </c>
      <c r="F23" s="24" t="s">
        <v>488</v>
      </c>
      <c r="G23" s="24"/>
      <c r="H23" s="3">
        <v>1</v>
      </c>
      <c r="I23" s="3">
        <v>1</v>
      </c>
      <c r="J23" s="3">
        <v>3</v>
      </c>
      <c r="K23" s="3">
        <v>3</v>
      </c>
      <c r="L23" s="3"/>
      <c r="M23" s="3"/>
      <c r="N23" s="3"/>
      <c r="O23" s="3"/>
      <c r="P23" s="3"/>
      <c r="Q23" s="3">
        <f t="shared" si="0"/>
        <v>8</v>
      </c>
    </row>
    <row r="24" spans="2:17" x14ac:dyDescent="0.4">
      <c r="B24" s="19" t="s">
        <v>704</v>
      </c>
      <c r="C24" s="20" t="s">
        <v>171</v>
      </c>
      <c r="D24" s="19" t="s">
        <v>162</v>
      </c>
      <c r="E24" s="19">
        <v>1</v>
      </c>
      <c r="F24" s="24"/>
      <c r="G24" s="24"/>
      <c r="H24" s="3">
        <v>1</v>
      </c>
      <c r="I24" s="3"/>
      <c r="J24" s="3"/>
      <c r="K24" s="3"/>
      <c r="L24" s="3"/>
      <c r="M24" s="3"/>
      <c r="N24" s="3"/>
      <c r="O24" s="3"/>
      <c r="P24" s="3"/>
      <c r="Q24" s="3">
        <f t="shared" si="0"/>
        <v>1</v>
      </c>
    </row>
    <row r="25" spans="2:17" x14ac:dyDescent="0.4">
      <c r="B25" s="19" t="s">
        <v>699</v>
      </c>
      <c r="C25" s="20" t="s">
        <v>394</v>
      </c>
      <c r="D25" s="19" t="s">
        <v>528</v>
      </c>
      <c r="E25" s="19">
        <v>1</v>
      </c>
      <c r="F25" s="24" t="s">
        <v>706</v>
      </c>
      <c r="G25" s="24"/>
      <c r="H25" s="3">
        <v>4</v>
      </c>
      <c r="I25" s="3"/>
      <c r="J25" s="3"/>
      <c r="K25" s="3"/>
      <c r="L25" s="3"/>
      <c r="M25" s="3"/>
      <c r="N25" s="3"/>
      <c r="O25" s="3"/>
      <c r="P25" s="3"/>
      <c r="Q25" s="3">
        <f t="shared" si="0"/>
        <v>4</v>
      </c>
    </row>
    <row r="26" spans="2:17" x14ac:dyDescent="0.4">
      <c r="B26" s="19" t="s">
        <v>77</v>
      </c>
      <c r="C26" s="20" t="s">
        <v>394</v>
      </c>
      <c r="D26" s="19" t="s">
        <v>528</v>
      </c>
      <c r="E26" s="19">
        <v>1</v>
      </c>
      <c r="F26" s="24" t="s">
        <v>706</v>
      </c>
      <c r="G26" s="24"/>
      <c r="H26" s="3">
        <v>1</v>
      </c>
      <c r="I26" s="3"/>
      <c r="J26" s="3"/>
      <c r="K26" s="3"/>
      <c r="L26" s="3"/>
      <c r="M26" s="3"/>
      <c r="N26" s="3"/>
      <c r="O26" s="3"/>
      <c r="P26" s="3"/>
      <c r="Q26" s="3">
        <f t="shared" si="0"/>
        <v>1</v>
      </c>
    </row>
    <row r="27" spans="2:17" x14ac:dyDescent="0.4">
      <c r="F27" s="24" t="s">
        <v>405</v>
      </c>
      <c r="G27" s="104">
        <f>SUM(G5:G26)</f>
        <v>0</v>
      </c>
    </row>
    <row r="28" spans="2:17" x14ac:dyDescent="0.4">
      <c r="F28" s="24" t="s">
        <v>181</v>
      </c>
      <c r="G28" s="20">
        <v>0</v>
      </c>
    </row>
    <row r="29" spans="2:17" x14ac:dyDescent="0.4">
      <c r="F29" s="24" t="s">
        <v>606</v>
      </c>
      <c r="G29" s="20">
        <f>G27-G28</f>
        <v>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D00-000000000000}">
          <x14:formula1>
            <xm:f>※dataシート!$I$2:$I$7</xm:f>
          </x14:formula1>
          <xm:sqref>E5:E26</xm:sqref>
        </x14:dataValidation>
        <x14:dataValidation type="list" allowBlank="1" showInputMessage="1" showErrorMessage="1" xr:uid="{00000000-0002-0000-1D00-000001000000}">
          <x14:formula1>
            <xm:f>※dataシート!$D$2:$D$87</xm:f>
          </x14:formula1>
          <xm:sqref>D5:D26</xm:sqref>
        </x14:dataValidation>
        <x14:dataValidation type="list" allowBlank="1" showInputMessage="1" showErrorMessage="1" xr:uid="{00000000-0002-0000-1D00-000002000000}">
          <x14:formula1>
            <xm:f>※dataシート!$F$2:$F$54</xm:f>
          </x14:formula1>
          <xm:sqref>C5:C22 C24:C26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FF00"/>
    <pageSetUpPr fitToPage="1"/>
  </sheetPr>
  <dimension ref="B1:I21"/>
  <sheetViews>
    <sheetView showGridLines="0" zoomScale="85" zoomScaleNormal="85" workbookViewId="0">
      <selection activeCell="K8" sqref="K8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818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306</v>
      </c>
      <c r="D5" s="19" t="s">
        <v>190</v>
      </c>
      <c r="E5" s="19">
        <v>2</v>
      </c>
      <c r="F5" s="24" t="s">
        <v>475</v>
      </c>
      <c r="G5" s="24">
        <v>2</v>
      </c>
      <c r="H5" s="77">
        <v>3000</v>
      </c>
      <c r="I5" s="78"/>
    </row>
    <row r="6" spans="2:9" x14ac:dyDescent="0.4">
      <c r="B6" s="19" t="s">
        <v>671</v>
      </c>
      <c r="C6" s="20" t="s">
        <v>75</v>
      </c>
      <c r="D6" s="19" t="s">
        <v>190</v>
      </c>
      <c r="E6" s="19">
        <v>2</v>
      </c>
      <c r="F6" s="24" t="s">
        <v>475</v>
      </c>
      <c r="G6" s="24">
        <v>47</v>
      </c>
      <c r="H6" s="77">
        <v>3000</v>
      </c>
      <c r="I6" s="78"/>
    </row>
    <row r="7" spans="2:9" x14ac:dyDescent="0.4">
      <c r="B7" s="19" t="s">
        <v>485</v>
      </c>
      <c r="C7" s="20" t="s">
        <v>75</v>
      </c>
      <c r="D7" s="19" t="s">
        <v>194</v>
      </c>
      <c r="E7" s="19">
        <v>1</v>
      </c>
      <c r="F7" s="24"/>
      <c r="G7" s="24">
        <v>2</v>
      </c>
      <c r="H7" s="77">
        <v>3000</v>
      </c>
      <c r="I7" s="78"/>
    </row>
    <row r="8" spans="2:9" x14ac:dyDescent="0.4">
      <c r="B8" s="19" t="s">
        <v>158</v>
      </c>
      <c r="C8" s="27" t="s">
        <v>567</v>
      </c>
      <c r="D8" s="19" t="s">
        <v>194</v>
      </c>
      <c r="E8" s="19">
        <v>1</v>
      </c>
      <c r="F8" s="24"/>
      <c r="G8" s="25">
        <v>1</v>
      </c>
      <c r="H8" s="77">
        <v>3000</v>
      </c>
      <c r="I8" s="78"/>
    </row>
    <row r="9" spans="2:9" x14ac:dyDescent="0.4">
      <c r="B9" s="19" t="s">
        <v>503</v>
      </c>
      <c r="C9" s="20" t="s">
        <v>131</v>
      </c>
      <c r="D9" s="19" t="s">
        <v>190</v>
      </c>
      <c r="E9" s="19">
        <v>1</v>
      </c>
      <c r="F9" s="24" t="s">
        <v>475</v>
      </c>
      <c r="G9" s="24">
        <v>2</v>
      </c>
      <c r="H9" s="77">
        <v>3000</v>
      </c>
      <c r="I9" s="78"/>
    </row>
    <row r="10" spans="2:9" x14ac:dyDescent="0.4">
      <c r="B10" s="19" t="s">
        <v>672</v>
      </c>
      <c r="C10" s="27" t="s">
        <v>567</v>
      </c>
      <c r="D10" s="19" t="s">
        <v>194</v>
      </c>
      <c r="E10" s="19">
        <v>2</v>
      </c>
      <c r="F10" s="24"/>
      <c r="G10" s="25">
        <v>8</v>
      </c>
      <c r="H10" s="77">
        <v>3000</v>
      </c>
      <c r="I10" s="78"/>
    </row>
    <row r="11" spans="2:9" x14ac:dyDescent="0.4">
      <c r="B11" s="19" t="s">
        <v>2</v>
      </c>
      <c r="C11" s="20" t="s">
        <v>310</v>
      </c>
      <c r="D11" s="19" t="s">
        <v>194</v>
      </c>
      <c r="E11" s="19">
        <v>1</v>
      </c>
      <c r="F11" s="24"/>
      <c r="G11" s="24">
        <v>1</v>
      </c>
      <c r="H11" s="77">
        <v>3000</v>
      </c>
      <c r="I11" s="78"/>
    </row>
    <row r="12" spans="2:9" x14ac:dyDescent="0.4">
      <c r="B12" s="19" t="s">
        <v>144</v>
      </c>
      <c r="C12" s="27" t="s">
        <v>567</v>
      </c>
      <c r="D12" s="19" t="s">
        <v>194</v>
      </c>
      <c r="E12" s="19">
        <v>1</v>
      </c>
      <c r="F12" s="24"/>
      <c r="G12" s="25">
        <v>1</v>
      </c>
      <c r="H12" s="77">
        <v>3000</v>
      </c>
      <c r="I12" s="78"/>
    </row>
    <row r="13" spans="2:9" x14ac:dyDescent="0.4">
      <c r="B13" s="19" t="s">
        <v>150</v>
      </c>
      <c r="C13" s="20" t="s">
        <v>310</v>
      </c>
      <c r="D13" s="19" t="s">
        <v>26</v>
      </c>
      <c r="E13" s="19">
        <v>1</v>
      </c>
      <c r="F13" s="24"/>
      <c r="G13" s="24">
        <v>3</v>
      </c>
      <c r="H13" s="77">
        <v>3000</v>
      </c>
      <c r="I13" s="78"/>
    </row>
    <row r="14" spans="2:9" x14ac:dyDescent="0.4">
      <c r="B14" s="19" t="s">
        <v>535</v>
      </c>
      <c r="C14" s="27" t="s">
        <v>567</v>
      </c>
      <c r="D14" s="19" t="s">
        <v>159</v>
      </c>
      <c r="E14" s="19">
        <v>1</v>
      </c>
      <c r="F14" s="24"/>
      <c r="G14" s="25">
        <v>3</v>
      </c>
      <c r="H14" s="77">
        <v>3000</v>
      </c>
      <c r="I14" s="78"/>
    </row>
    <row r="15" spans="2:9" x14ac:dyDescent="0.4">
      <c r="B15" s="19" t="s">
        <v>336</v>
      </c>
      <c r="C15" s="20" t="s">
        <v>163</v>
      </c>
      <c r="D15" s="19" t="s">
        <v>194</v>
      </c>
      <c r="E15" s="19">
        <v>1</v>
      </c>
      <c r="F15" s="24"/>
      <c r="G15" s="24">
        <v>2</v>
      </c>
      <c r="H15" s="77">
        <v>3000</v>
      </c>
      <c r="I15" s="78"/>
    </row>
    <row r="16" spans="2:9" x14ac:dyDescent="0.4">
      <c r="B16" s="19" t="s">
        <v>420</v>
      </c>
      <c r="C16" s="27" t="s">
        <v>567</v>
      </c>
      <c r="D16" s="19" t="s">
        <v>26</v>
      </c>
      <c r="E16" s="19">
        <v>1</v>
      </c>
      <c r="F16" s="24"/>
      <c r="G16" s="25">
        <v>4</v>
      </c>
      <c r="H16" s="77">
        <v>3000</v>
      </c>
      <c r="I16" s="78"/>
    </row>
    <row r="17" spans="2:9" x14ac:dyDescent="0.4">
      <c r="B17" s="19" t="s">
        <v>564</v>
      </c>
      <c r="C17" s="27" t="s">
        <v>567</v>
      </c>
      <c r="D17" s="19" t="s">
        <v>190</v>
      </c>
      <c r="E17" s="19">
        <v>2</v>
      </c>
      <c r="F17" s="24"/>
      <c r="G17" s="25">
        <v>9</v>
      </c>
      <c r="H17" s="77">
        <v>3000</v>
      </c>
      <c r="I17" s="78"/>
    </row>
    <row r="18" spans="2:9" x14ac:dyDescent="0.4">
      <c r="B18" s="19" t="s">
        <v>544</v>
      </c>
      <c r="C18" s="20" t="s">
        <v>153</v>
      </c>
      <c r="D18" s="19" t="s">
        <v>55</v>
      </c>
      <c r="E18" s="19">
        <v>1</v>
      </c>
      <c r="F18" s="24"/>
      <c r="G18" s="24">
        <v>1</v>
      </c>
      <c r="H18" s="77">
        <v>3000</v>
      </c>
      <c r="I18" s="78"/>
    </row>
    <row r="19" spans="2:9" x14ac:dyDescent="0.4">
      <c r="F19" s="24" t="s">
        <v>405</v>
      </c>
      <c r="G19" s="19">
        <f>SUM(G5:G18)</f>
        <v>86</v>
      </c>
    </row>
    <row r="20" spans="2:9" x14ac:dyDescent="0.4">
      <c r="F20" s="89" t="s">
        <v>181</v>
      </c>
      <c r="G20" s="91">
        <f>G8+G10+G12+G14+G16+G17</f>
        <v>26</v>
      </c>
    </row>
    <row r="21" spans="2:9" x14ac:dyDescent="0.4">
      <c r="F21" s="24" t="s">
        <v>606</v>
      </c>
      <c r="G21" s="19">
        <f>G19-G20</f>
        <v>60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E00-000000000000}">
          <x14:formula1>
            <xm:f>※dataシート!$I$2:$I$7</xm:f>
          </x14:formula1>
          <xm:sqref>E5:E18</xm:sqref>
        </x14:dataValidation>
        <x14:dataValidation type="list" allowBlank="1" showInputMessage="1" showErrorMessage="1" xr:uid="{00000000-0002-0000-1E00-000001000000}">
          <x14:formula1>
            <xm:f>※dataシート!$D$2:$D$87</xm:f>
          </x14:formula1>
          <xm:sqref>D5:D18</xm:sqref>
        </x14:dataValidation>
        <x14:dataValidation type="list" allowBlank="1" showInputMessage="1" showErrorMessage="1" xr:uid="{00000000-0002-0000-1E00-000002000000}">
          <x14:formula1>
            <xm:f>※dataシート!$F$2:$F$54</xm:f>
          </x14:formula1>
          <xm:sqref>C5:C18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  <pageSetUpPr fitToPage="1"/>
  </sheetPr>
  <dimension ref="B1:I28"/>
  <sheetViews>
    <sheetView showGridLines="0" zoomScale="85" zoomScaleNormal="85" workbookViewId="0">
      <selection activeCell="L9" sqref="L9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819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306</v>
      </c>
      <c r="D5" s="19" t="s">
        <v>57</v>
      </c>
      <c r="E5" s="19">
        <v>2</v>
      </c>
      <c r="F5" s="24"/>
      <c r="G5" s="24">
        <v>15</v>
      </c>
      <c r="H5" s="77">
        <v>3000</v>
      </c>
      <c r="I5" s="78"/>
    </row>
    <row r="6" spans="2:9" x14ac:dyDescent="0.4">
      <c r="B6" s="19" t="s">
        <v>595</v>
      </c>
      <c r="C6" s="20" t="s">
        <v>306</v>
      </c>
      <c r="D6" s="82" t="s">
        <v>181</v>
      </c>
      <c r="E6" s="19">
        <v>2</v>
      </c>
      <c r="F6" s="24"/>
      <c r="G6" s="25">
        <v>5</v>
      </c>
      <c r="H6" s="77">
        <v>3000</v>
      </c>
      <c r="I6" s="78"/>
    </row>
    <row r="7" spans="2:9" x14ac:dyDescent="0.4">
      <c r="B7" s="19" t="s">
        <v>671</v>
      </c>
      <c r="C7" s="20" t="s">
        <v>673</v>
      </c>
      <c r="D7" s="19" t="s">
        <v>44</v>
      </c>
      <c r="E7" s="19">
        <v>2</v>
      </c>
      <c r="F7" s="24"/>
      <c r="G7" s="24">
        <v>1</v>
      </c>
      <c r="H7" s="77">
        <v>3000</v>
      </c>
      <c r="I7" s="19" t="s">
        <v>669</v>
      </c>
    </row>
    <row r="8" spans="2:9" x14ac:dyDescent="0.4">
      <c r="B8" s="19" t="s">
        <v>485</v>
      </c>
      <c r="C8" s="20" t="s">
        <v>673</v>
      </c>
      <c r="D8" s="19" t="s">
        <v>109</v>
      </c>
      <c r="E8" s="19">
        <v>4</v>
      </c>
      <c r="F8" s="24"/>
      <c r="G8" s="24">
        <v>3</v>
      </c>
      <c r="H8" s="77">
        <v>3000</v>
      </c>
      <c r="I8" s="19" t="s">
        <v>476</v>
      </c>
    </row>
    <row r="9" spans="2:9" x14ac:dyDescent="0.4">
      <c r="B9" s="19" t="s">
        <v>158</v>
      </c>
      <c r="C9" s="21" t="s">
        <v>310</v>
      </c>
      <c r="D9" s="19" t="s">
        <v>194</v>
      </c>
      <c r="E9" s="19">
        <v>1</v>
      </c>
      <c r="F9" s="24"/>
      <c r="G9" s="24">
        <v>1</v>
      </c>
      <c r="H9" s="77">
        <v>3000</v>
      </c>
      <c r="I9" s="78"/>
    </row>
    <row r="10" spans="2:9" x14ac:dyDescent="0.4">
      <c r="B10" s="19" t="s">
        <v>503</v>
      </c>
      <c r="C10" s="20" t="s">
        <v>75</v>
      </c>
      <c r="D10" s="19" t="s">
        <v>57</v>
      </c>
      <c r="E10" s="19">
        <v>1</v>
      </c>
      <c r="F10" s="24"/>
      <c r="G10" s="24">
        <v>8</v>
      </c>
      <c r="H10" s="77">
        <v>3000</v>
      </c>
      <c r="I10" s="78"/>
    </row>
    <row r="11" spans="2:9" x14ac:dyDescent="0.4">
      <c r="B11" s="19" t="s">
        <v>672</v>
      </c>
      <c r="C11" s="20" t="s">
        <v>306</v>
      </c>
      <c r="D11" s="19" t="s">
        <v>57</v>
      </c>
      <c r="E11" s="19">
        <v>1</v>
      </c>
      <c r="F11" s="24"/>
      <c r="G11" s="24">
        <v>4</v>
      </c>
      <c r="H11" s="77">
        <v>3000</v>
      </c>
      <c r="I11" s="78"/>
    </row>
    <row r="12" spans="2:9" x14ac:dyDescent="0.4">
      <c r="B12" s="19" t="s">
        <v>2</v>
      </c>
      <c r="C12" s="20" t="s">
        <v>75</v>
      </c>
      <c r="D12" s="19" t="s">
        <v>57</v>
      </c>
      <c r="E12" s="19">
        <v>2</v>
      </c>
      <c r="F12" s="24"/>
      <c r="G12" s="24">
        <v>3</v>
      </c>
      <c r="H12" s="77">
        <v>3000</v>
      </c>
      <c r="I12" s="78"/>
    </row>
    <row r="13" spans="2:9" x14ac:dyDescent="0.4">
      <c r="B13" s="19" t="s">
        <v>144</v>
      </c>
      <c r="C13" s="20" t="s">
        <v>0</v>
      </c>
      <c r="D13" s="19" t="s">
        <v>446</v>
      </c>
      <c r="E13" s="19">
        <v>1</v>
      </c>
      <c r="F13" s="24"/>
      <c r="G13" s="24">
        <v>1</v>
      </c>
      <c r="H13" s="77">
        <v>3000</v>
      </c>
      <c r="I13" s="78"/>
    </row>
    <row r="14" spans="2:9" x14ac:dyDescent="0.4">
      <c r="B14" s="19" t="s">
        <v>150</v>
      </c>
      <c r="C14" s="20" t="s">
        <v>691</v>
      </c>
      <c r="D14" s="19" t="s">
        <v>692</v>
      </c>
      <c r="E14" s="19">
        <v>1</v>
      </c>
      <c r="F14" s="24"/>
      <c r="G14" s="24">
        <v>2</v>
      </c>
      <c r="H14" s="77">
        <v>3000</v>
      </c>
      <c r="I14" s="78"/>
    </row>
    <row r="15" spans="2:9" x14ac:dyDescent="0.4">
      <c r="B15" s="19" t="s">
        <v>535</v>
      </c>
      <c r="C15" s="20" t="s">
        <v>281</v>
      </c>
      <c r="D15" s="19" t="s">
        <v>26</v>
      </c>
      <c r="E15" s="19">
        <v>1</v>
      </c>
      <c r="F15" s="24"/>
      <c r="G15" s="24">
        <v>1</v>
      </c>
      <c r="H15" s="77">
        <v>3000</v>
      </c>
      <c r="I15" s="78"/>
    </row>
    <row r="16" spans="2:9" x14ac:dyDescent="0.4">
      <c r="B16" s="19" t="s">
        <v>336</v>
      </c>
      <c r="C16" s="20" t="s">
        <v>281</v>
      </c>
      <c r="D16" s="19" t="s">
        <v>135</v>
      </c>
      <c r="E16" s="19">
        <v>1</v>
      </c>
      <c r="F16" s="24"/>
      <c r="G16" s="24">
        <v>1</v>
      </c>
      <c r="H16" s="77">
        <v>3000</v>
      </c>
      <c r="I16" s="78"/>
    </row>
    <row r="17" spans="2:9" x14ac:dyDescent="0.4">
      <c r="B17" s="19" t="s">
        <v>420</v>
      </c>
      <c r="C17" s="20" t="s">
        <v>693</v>
      </c>
      <c r="D17" s="19" t="s">
        <v>159</v>
      </c>
      <c r="E17" s="19">
        <v>1</v>
      </c>
      <c r="F17" s="24"/>
      <c r="G17" s="24">
        <v>6</v>
      </c>
      <c r="H17" s="77">
        <v>3000</v>
      </c>
      <c r="I17" s="78"/>
    </row>
    <row r="18" spans="2:9" x14ac:dyDescent="0.4">
      <c r="B18" s="19" t="s">
        <v>564</v>
      </c>
      <c r="C18" s="20" t="s">
        <v>131</v>
      </c>
      <c r="D18" s="19" t="s">
        <v>57</v>
      </c>
      <c r="E18" s="19">
        <v>2</v>
      </c>
      <c r="F18" s="24"/>
      <c r="G18" s="24">
        <v>10</v>
      </c>
      <c r="H18" s="77">
        <v>3000</v>
      </c>
      <c r="I18" s="78"/>
    </row>
    <row r="19" spans="2:9" x14ac:dyDescent="0.4">
      <c r="B19" s="19" t="s">
        <v>544</v>
      </c>
      <c r="C19" s="20" t="s">
        <v>281</v>
      </c>
      <c r="D19" s="19" t="s">
        <v>128</v>
      </c>
      <c r="E19" s="19">
        <v>1</v>
      </c>
      <c r="F19" s="24"/>
      <c r="G19" s="24">
        <v>2</v>
      </c>
      <c r="H19" s="77">
        <v>3000</v>
      </c>
      <c r="I19" s="78"/>
    </row>
    <row r="20" spans="2:9" x14ac:dyDescent="0.4">
      <c r="B20" s="19" t="s">
        <v>565</v>
      </c>
      <c r="C20" s="20" t="s">
        <v>281</v>
      </c>
      <c r="D20" s="19" t="s">
        <v>132</v>
      </c>
      <c r="E20" s="19">
        <v>1</v>
      </c>
      <c r="F20" s="24"/>
      <c r="G20" s="24">
        <v>5</v>
      </c>
      <c r="H20" s="77">
        <v>3000</v>
      </c>
      <c r="I20" s="78"/>
    </row>
    <row r="21" spans="2:9" x14ac:dyDescent="0.4">
      <c r="B21" s="19" t="s">
        <v>566</v>
      </c>
      <c r="C21" s="20" t="s">
        <v>694</v>
      </c>
      <c r="D21" s="19" t="s">
        <v>135</v>
      </c>
      <c r="E21" s="19">
        <v>1</v>
      </c>
      <c r="F21" s="24"/>
      <c r="G21" s="24">
        <v>1</v>
      </c>
      <c r="H21" s="77">
        <v>3000</v>
      </c>
      <c r="I21" s="78"/>
    </row>
    <row r="22" spans="2:9" x14ac:dyDescent="0.4">
      <c r="B22" s="19" t="s">
        <v>513</v>
      </c>
      <c r="C22" s="20" t="s">
        <v>153</v>
      </c>
      <c r="D22" s="19" t="s">
        <v>162</v>
      </c>
      <c r="E22" s="19">
        <v>1</v>
      </c>
      <c r="F22" s="24"/>
      <c r="G22" s="24">
        <v>4</v>
      </c>
      <c r="H22" s="77">
        <v>3000</v>
      </c>
      <c r="I22" s="78"/>
    </row>
    <row r="23" spans="2:9" x14ac:dyDescent="0.4">
      <c r="B23" s="19" t="s">
        <v>510</v>
      </c>
      <c r="C23" s="20" t="s">
        <v>169</v>
      </c>
      <c r="D23" s="19" t="s">
        <v>135</v>
      </c>
      <c r="E23" s="19">
        <v>1</v>
      </c>
      <c r="F23" s="24"/>
      <c r="G23" s="24">
        <v>1</v>
      </c>
      <c r="H23" s="77">
        <v>3000</v>
      </c>
      <c r="I23" s="78"/>
    </row>
    <row r="24" spans="2:9" x14ac:dyDescent="0.4">
      <c r="B24" s="19" t="s">
        <v>461</v>
      </c>
      <c r="C24" s="20" t="s">
        <v>171</v>
      </c>
      <c r="D24" s="19" t="s">
        <v>663</v>
      </c>
      <c r="E24" s="19">
        <v>1</v>
      </c>
      <c r="F24" s="24"/>
      <c r="G24" s="24">
        <v>1</v>
      </c>
      <c r="H24" s="77">
        <v>3000</v>
      </c>
      <c r="I24" s="78"/>
    </row>
    <row r="25" spans="2:9" x14ac:dyDescent="0.4">
      <c r="B25" s="19" t="s">
        <v>575</v>
      </c>
      <c r="C25" s="20" t="s">
        <v>164</v>
      </c>
      <c r="D25" s="19" t="s">
        <v>159</v>
      </c>
      <c r="E25" s="19">
        <v>1</v>
      </c>
      <c r="F25" s="24"/>
      <c r="G25" s="24">
        <v>8</v>
      </c>
      <c r="H25" s="95">
        <v>0</v>
      </c>
      <c r="I25" s="78"/>
    </row>
    <row r="26" spans="2:9" x14ac:dyDescent="0.4">
      <c r="F26" s="89" t="s">
        <v>405</v>
      </c>
      <c r="G26" s="91">
        <f>SUM(G5:G25)</f>
        <v>83</v>
      </c>
    </row>
    <row r="27" spans="2:9" x14ac:dyDescent="0.4">
      <c r="F27" s="89" t="s">
        <v>181</v>
      </c>
      <c r="G27" s="91">
        <v>5</v>
      </c>
    </row>
    <row r="28" spans="2:9" x14ac:dyDescent="0.4">
      <c r="F28" s="89" t="s">
        <v>606</v>
      </c>
      <c r="G28" s="91">
        <f>G26-G27</f>
        <v>78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1F00-000000000000}">
          <x14:formula1>
            <xm:f>※dataシート!$I$2:$I$7</xm:f>
          </x14:formula1>
          <xm:sqref>E5:E25</xm:sqref>
        </x14:dataValidation>
        <x14:dataValidation type="list" allowBlank="1" showInputMessage="1" showErrorMessage="1" xr:uid="{00000000-0002-0000-1F00-000001000000}">
          <x14:formula1>
            <xm:f>※dataシート!$D$2:$D$87</xm:f>
          </x14:formula1>
          <xm:sqref>D5:D25</xm:sqref>
        </x14:dataValidation>
        <x14:dataValidation type="list" allowBlank="1" showInputMessage="1" showErrorMessage="1" xr:uid="{00000000-0002-0000-1F00-000002000000}">
          <x14:formula1>
            <xm:f>※dataシート!$F$2:$F$54</xm:f>
          </x14:formula1>
          <xm:sqref>C23:C1048576 C1:C21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0.79998168889431442"/>
    <pageSetUpPr fitToPage="1"/>
  </sheetPr>
  <dimension ref="B1:N24"/>
  <sheetViews>
    <sheetView workbookViewId="0">
      <selection activeCell="N5" sqref="N5:N24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</cols>
  <sheetData>
    <row r="1" spans="2:14" x14ac:dyDescent="0.4">
      <c r="B1" s="191" t="s">
        <v>217</v>
      </c>
      <c r="C1" s="191"/>
      <c r="D1" s="191"/>
    </row>
    <row r="2" spans="2:14" ht="18" customHeight="1" x14ac:dyDescent="0.4">
      <c r="B2" s="191"/>
      <c r="C2" s="191"/>
      <c r="D2" s="191"/>
    </row>
    <row r="3" spans="2:14" ht="18" customHeight="1" x14ac:dyDescent="0.4"/>
    <row r="4" spans="2:14" x14ac:dyDescent="0.4">
      <c r="B4" s="18" t="s">
        <v>289</v>
      </c>
      <c r="C4" s="18" t="s">
        <v>291</v>
      </c>
      <c r="D4" s="18" t="s">
        <v>296</v>
      </c>
      <c r="E4" s="18" t="s">
        <v>39</v>
      </c>
    </row>
    <row r="5" spans="2:14" x14ac:dyDescent="0.4">
      <c r="B5" s="19" t="s">
        <v>595</v>
      </c>
      <c r="C5" s="20" t="s">
        <v>306</v>
      </c>
      <c r="D5" s="19" t="s">
        <v>57</v>
      </c>
      <c r="E5" s="19">
        <v>2</v>
      </c>
      <c r="F5" s="3">
        <v>6</v>
      </c>
      <c r="G5" s="3">
        <v>12</v>
      </c>
      <c r="H5" s="3">
        <v>2</v>
      </c>
      <c r="I5" s="3"/>
      <c r="J5" s="3"/>
      <c r="K5" s="3"/>
      <c r="L5" s="3"/>
      <c r="M5" s="3"/>
      <c r="N5" s="3">
        <f t="shared" ref="N5:N24" si="0">SUM(F5:M5)</f>
        <v>20</v>
      </c>
    </row>
    <row r="6" spans="2:14" x14ac:dyDescent="0.4">
      <c r="B6" s="19" t="s">
        <v>671</v>
      </c>
      <c r="C6" s="20" t="s">
        <v>673</v>
      </c>
      <c r="D6" s="19" t="s">
        <v>44</v>
      </c>
      <c r="E6" s="19">
        <v>2</v>
      </c>
      <c r="F6" s="3">
        <v>1</v>
      </c>
      <c r="G6" s="3"/>
      <c r="H6" s="3"/>
      <c r="I6" s="3"/>
      <c r="J6" s="3"/>
      <c r="K6" s="3"/>
      <c r="L6" s="3"/>
      <c r="M6" s="3"/>
      <c r="N6" s="3">
        <f t="shared" si="0"/>
        <v>1</v>
      </c>
    </row>
    <row r="7" spans="2:14" x14ac:dyDescent="0.4">
      <c r="B7" s="19" t="s">
        <v>485</v>
      </c>
      <c r="C7" s="20" t="s">
        <v>673</v>
      </c>
      <c r="D7" s="19" t="s">
        <v>109</v>
      </c>
      <c r="E7" s="19">
        <v>4</v>
      </c>
      <c r="F7" s="3">
        <v>3</v>
      </c>
      <c r="G7" s="3"/>
      <c r="H7" s="3"/>
      <c r="I7" s="3"/>
      <c r="J7" s="3"/>
      <c r="K7" s="3"/>
      <c r="L7" s="3"/>
      <c r="M7" s="3"/>
      <c r="N7" s="3">
        <f t="shared" si="0"/>
        <v>3</v>
      </c>
    </row>
    <row r="8" spans="2:14" x14ac:dyDescent="0.4">
      <c r="B8" s="19" t="s">
        <v>158</v>
      </c>
      <c r="C8" s="21" t="s">
        <v>310</v>
      </c>
      <c r="D8" s="19" t="s">
        <v>194</v>
      </c>
      <c r="E8" s="19">
        <v>1</v>
      </c>
      <c r="F8" s="3">
        <v>1</v>
      </c>
      <c r="G8" s="3"/>
      <c r="H8" s="3"/>
      <c r="I8" s="3"/>
      <c r="J8" s="3"/>
      <c r="K8" s="3"/>
      <c r="L8" s="3"/>
      <c r="M8" s="3"/>
      <c r="N8" s="3">
        <f t="shared" si="0"/>
        <v>1</v>
      </c>
    </row>
    <row r="9" spans="2:14" x14ac:dyDescent="0.4">
      <c r="B9" s="19" t="s">
        <v>503</v>
      </c>
      <c r="C9" s="20" t="s">
        <v>75</v>
      </c>
      <c r="D9" s="19" t="s">
        <v>57</v>
      </c>
      <c r="E9" s="19">
        <v>1</v>
      </c>
      <c r="F9" s="3">
        <v>4</v>
      </c>
      <c r="G9" s="3">
        <v>1</v>
      </c>
      <c r="H9" s="3">
        <v>1</v>
      </c>
      <c r="I9" s="3">
        <v>2</v>
      </c>
      <c r="J9" s="3"/>
      <c r="K9" s="3"/>
      <c r="L9" s="3"/>
      <c r="M9" s="3"/>
      <c r="N9" s="3">
        <f t="shared" si="0"/>
        <v>8</v>
      </c>
    </row>
    <row r="10" spans="2:14" x14ac:dyDescent="0.4">
      <c r="B10" s="19" t="s">
        <v>672</v>
      </c>
      <c r="C10" s="20" t="s">
        <v>306</v>
      </c>
      <c r="D10" s="19" t="s">
        <v>57</v>
      </c>
      <c r="E10" s="19">
        <v>1</v>
      </c>
      <c r="F10" s="3">
        <v>3</v>
      </c>
      <c r="G10" s="3">
        <v>1</v>
      </c>
      <c r="H10" s="3"/>
      <c r="I10" s="3"/>
      <c r="J10" s="3"/>
      <c r="K10" s="3"/>
      <c r="L10" s="3"/>
      <c r="M10" s="3"/>
      <c r="N10" s="3">
        <f t="shared" si="0"/>
        <v>4</v>
      </c>
    </row>
    <row r="11" spans="2:14" x14ac:dyDescent="0.4">
      <c r="B11" s="19" t="s">
        <v>2</v>
      </c>
      <c r="C11" s="20" t="s">
        <v>75</v>
      </c>
      <c r="D11" s="19" t="s">
        <v>57</v>
      </c>
      <c r="E11" s="19">
        <v>2</v>
      </c>
      <c r="F11" s="3">
        <v>3</v>
      </c>
      <c r="G11" s="3"/>
      <c r="H11" s="3"/>
      <c r="I11" s="3"/>
      <c r="J11" s="3"/>
      <c r="K11" s="3"/>
      <c r="L11" s="3"/>
      <c r="M11" s="3"/>
      <c r="N11" s="3">
        <f t="shared" si="0"/>
        <v>3</v>
      </c>
    </row>
    <row r="12" spans="2:14" x14ac:dyDescent="0.4">
      <c r="B12" s="19" t="s">
        <v>144</v>
      </c>
      <c r="C12" s="20" t="s">
        <v>0</v>
      </c>
      <c r="D12" s="19" t="s">
        <v>446</v>
      </c>
      <c r="E12" s="19">
        <v>1</v>
      </c>
      <c r="F12" s="3"/>
      <c r="G12" s="3"/>
      <c r="H12" s="3">
        <v>1</v>
      </c>
      <c r="I12" s="3"/>
      <c r="J12" s="3"/>
      <c r="K12" s="3"/>
      <c r="L12" s="3"/>
      <c r="M12" s="3"/>
      <c r="N12" s="3">
        <f t="shared" si="0"/>
        <v>1</v>
      </c>
    </row>
    <row r="13" spans="2:14" x14ac:dyDescent="0.4">
      <c r="B13" s="19" t="s">
        <v>150</v>
      </c>
      <c r="C13" s="20" t="s">
        <v>691</v>
      </c>
      <c r="D13" s="19" t="s">
        <v>692</v>
      </c>
      <c r="E13" s="19">
        <v>1</v>
      </c>
      <c r="F13" s="3"/>
      <c r="G13" s="3"/>
      <c r="H13" s="3">
        <v>2</v>
      </c>
      <c r="I13" s="3"/>
      <c r="J13" s="3"/>
      <c r="K13" s="3"/>
      <c r="L13" s="3"/>
      <c r="M13" s="3"/>
      <c r="N13" s="3">
        <f t="shared" si="0"/>
        <v>2</v>
      </c>
    </row>
    <row r="14" spans="2:14" x14ac:dyDescent="0.4">
      <c r="B14" s="19" t="s">
        <v>535</v>
      </c>
      <c r="C14" s="20" t="s">
        <v>281</v>
      </c>
      <c r="D14" s="19" t="s">
        <v>26</v>
      </c>
      <c r="E14" s="19">
        <v>1</v>
      </c>
      <c r="F14" s="3">
        <v>1</v>
      </c>
      <c r="G14" s="3"/>
      <c r="H14" s="3"/>
      <c r="I14" s="3"/>
      <c r="J14" s="3"/>
      <c r="K14" s="3"/>
      <c r="L14" s="3"/>
      <c r="M14" s="3"/>
      <c r="N14" s="3">
        <f t="shared" si="0"/>
        <v>1</v>
      </c>
    </row>
    <row r="15" spans="2:14" x14ac:dyDescent="0.4">
      <c r="B15" s="19" t="s">
        <v>336</v>
      </c>
      <c r="C15" s="20" t="s">
        <v>281</v>
      </c>
      <c r="D15" s="19" t="s">
        <v>135</v>
      </c>
      <c r="E15" s="19">
        <v>1</v>
      </c>
      <c r="F15" s="3">
        <v>1</v>
      </c>
      <c r="G15" s="3"/>
      <c r="H15" s="3"/>
      <c r="I15" s="3"/>
      <c r="J15" s="3"/>
      <c r="K15" s="3"/>
      <c r="L15" s="3"/>
      <c r="M15" s="3"/>
      <c r="N15" s="3">
        <f t="shared" si="0"/>
        <v>1</v>
      </c>
    </row>
    <row r="16" spans="2:14" x14ac:dyDescent="0.4">
      <c r="B16" s="19" t="s">
        <v>420</v>
      </c>
      <c r="C16" s="20" t="s">
        <v>693</v>
      </c>
      <c r="D16" s="19" t="s">
        <v>159</v>
      </c>
      <c r="E16" s="19">
        <v>1</v>
      </c>
      <c r="F16" s="3">
        <v>6</v>
      </c>
      <c r="G16" s="3"/>
      <c r="H16" s="3"/>
      <c r="I16" s="3"/>
      <c r="J16" s="3"/>
      <c r="K16" s="3"/>
      <c r="L16" s="3"/>
      <c r="M16" s="3"/>
      <c r="N16" s="3">
        <f t="shared" si="0"/>
        <v>6</v>
      </c>
    </row>
    <row r="17" spans="2:14" x14ac:dyDescent="0.4">
      <c r="B17" s="19" t="s">
        <v>564</v>
      </c>
      <c r="C17" s="20" t="s">
        <v>131</v>
      </c>
      <c r="D17" s="19" t="s">
        <v>57</v>
      </c>
      <c r="E17" s="19">
        <v>2</v>
      </c>
      <c r="F17" s="3">
        <v>10</v>
      </c>
      <c r="G17" s="3"/>
      <c r="H17" s="3"/>
      <c r="I17" s="3"/>
      <c r="J17" s="3"/>
      <c r="K17" s="3"/>
      <c r="L17" s="3"/>
      <c r="M17" s="3"/>
      <c r="N17" s="3">
        <f t="shared" si="0"/>
        <v>10</v>
      </c>
    </row>
    <row r="18" spans="2:14" x14ac:dyDescent="0.4">
      <c r="B18" s="19" t="s">
        <v>544</v>
      </c>
      <c r="C18" s="20" t="s">
        <v>281</v>
      </c>
      <c r="D18" s="19" t="s">
        <v>128</v>
      </c>
      <c r="E18" s="19">
        <v>1</v>
      </c>
      <c r="F18" s="3">
        <v>2</v>
      </c>
      <c r="G18" s="3"/>
      <c r="H18" s="3"/>
      <c r="I18" s="3"/>
      <c r="J18" s="3"/>
      <c r="K18" s="3"/>
      <c r="L18" s="3"/>
      <c r="M18" s="3"/>
      <c r="N18" s="3">
        <f t="shared" si="0"/>
        <v>2</v>
      </c>
    </row>
    <row r="19" spans="2:14" x14ac:dyDescent="0.4">
      <c r="B19" s="19" t="s">
        <v>565</v>
      </c>
      <c r="C19" s="20" t="s">
        <v>281</v>
      </c>
      <c r="D19" s="19" t="s">
        <v>132</v>
      </c>
      <c r="E19" s="19">
        <v>1</v>
      </c>
      <c r="F19" s="3">
        <v>4</v>
      </c>
      <c r="G19" s="3">
        <v>1</v>
      </c>
      <c r="H19" s="3"/>
      <c r="I19" s="3"/>
      <c r="J19" s="3"/>
      <c r="K19" s="3"/>
      <c r="L19" s="3"/>
      <c r="M19" s="3"/>
      <c r="N19" s="3">
        <f t="shared" si="0"/>
        <v>5</v>
      </c>
    </row>
    <row r="20" spans="2:14" x14ac:dyDescent="0.4">
      <c r="B20" s="19" t="s">
        <v>566</v>
      </c>
      <c r="C20" s="20" t="s">
        <v>694</v>
      </c>
      <c r="D20" s="19" t="s">
        <v>135</v>
      </c>
      <c r="E20" s="19">
        <v>1</v>
      </c>
      <c r="F20" s="3">
        <v>1</v>
      </c>
      <c r="G20" s="3"/>
      <c r="H20" s="3"/>
      <c r="I20" s="3"/>
      <c r="J20" s="3"/>
      <c r="K20" s="3"/>
      <c r="L20" s="3"/>
      <c r="M20" s="3"/>
      <c r="N20" s="3">
        <f t="shared" si="0"/>
        <v>1</v>
      </c>
    </row>
    <row r="21" spans="2:14" x14ac:dyDescent="0.4">
      <c r="B21" s="19" t="s">
        <v>513</v>
      </c>
      <c r="C21" s="20" t="s">
        <v>153</v>
      </c>
      <c r="D21" s="19" t="s">
        <v>162</v>
      </c>
      <c r="E21" s="19">
        <v>1</v>
      </c>
      <c r="F21" s="3">
        <v>4</v>
      </c>
      <c r="G21" s="3"/>
      <c r="H21" s="3"/>
      <c r="I21" s="3"/>
      <c r="J21" s="3"/>
      <c r="K21" s="3"/>
      <c r="L21" s="3"/>
      <c r="M21" s="3"/>
      <c r="N21" s="3">
        <f t="shared" si="0"/>
        <v>4</v>
      </c>
    </row>
    <row r="22" spans="2:14" x14ac:dyDescent="0.4">
      <c r="B22" s="19" t="s">
        <v>510</v>
      </c>
      <c r="C22" s="20" t="s">
        <v>169</v>
      </c>
      <c r="D22" s="19" t="s">
        <v>135</v>
      </c>
      <c r="E22" s="19">
        <v>1</v>
      </c>
      <c r="F22" s="3">
        <v>1</v>
      </c>
      <c r="G22" s="3"/>
      <c r="H22" s="3"/>
      <c r="I22" s="3"/>
      <c r="J22" s="3"/>
      <c r="K22" s="3"/>
      <c r="L22" s="3"/>
      <c r="M22" s="3"/>
      <c r="N22" s="3">
        <f t="shared" si="0"/>
        <v>1</v>
      </c>
    </row>
    <row r="23" spans="2:14" x14ac:dyDescent="0.4">
      <c r="B23" s="19" t="s">
        <v>461</v>
      </c>
      <c r="C23" s="20" t="s">
        <v>171</v>
      </c>
      <c r="D23" s="19" t="s">
        <v>663</v>
      </c>
      <c r="E23" s="19">
        <v>1</v>
      </c>
      <c r="F23" s="3">
        <v>1</v>
      </c>
      <c r="G23" s="3"/>
      <c r="H23" s="3"/>
      <c r="I23" s="3"/>
      <c r="J23" s="3"/>
      <c r="K23" s="3"/>
      <c r="L23" s="3"/>
      <c r="M23" s="3"/>
      <c r="N23" s="3">
        <f t="shared" si="0"/>
        <v>1</v>
      </c>
    </row>
    <row r="24" spans="2:14" x14ac:dyDescent="0.4">
      <c r="B24" s="19" t="s">
        <v>575</v>
      </c>
      <c r="C24" s="20" t="s">
        <v>164</v>
      </c>
      <c r="D24" s="19" t="s">
        <v>159</v>
      </c>
      <c r="E24" s="19">
        <v>1</v>
      </c>
      <c r="F24" s="3">
        <v>8</v>
      </c>
      <c r="G24" s="3"/>
      <c r="H24" s="3"/>
      <c r="I24" s="3"/>
      <c r="J24" s="3"/>
      <c r="K24" s="3"/>
      <c r="L24" s="3"/>
      <c r="M24" s="3"/>
      <c r="N24" s="3">
        <f t="shared" si="0"/>
        <v>8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2000-000000000000}">
          <x14:formula1>
            <xm:f>※dataシート!$I$2:$I$7</xm:f>
          </x14:formula1>
          <xm:sqref>E5:E24</xm:sqref>
        </x14:dataValidation>
        <x14:dataValidation type="list" allowBlank="1" showInputMessage="1" showErrorMessage="1" xr:uid="{00000000-0002-0000-2000-000001000000}">
          <x14:formula1>
            <xm:f>※dataシート!$D$2:$D$87</xm:f>
          </x14:formula1>
          <xm:sqref>D5:D24</xm:sqref>
        </x14:dataValidation>
        <x14:dataValidation type="list" allowBlank="1" showInputMessage="1" showErrorMessage="1" xr:uid="{00000000-0002-0000-2000-000002000000}">
          <x14:formula1>
            <xm:f>※dataシート!$F$2:$F$54</xm:f>
          </x14:formula1>
          <xm:sqref>C1:C20 C22:C1048576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">
    <tabColor theme="3"/>
  </sheetPr>
  <dimension ref="A1:I77"/>
  <sheetViews>
    <sheetView topLeftCell="A34" workbookViewId="0">
      <selection activeCell="F47" sqref="F47"/>
    </sheetView>
  </sheetViews>
  <sheetFormatPr defaultRowHeight="18.75" x14ac:dyDescent="0.4"/>
  <cols>
    <col min="4" max="4" width="15.75" customWidth="1"/>
    <col min="6" max="6" width="20.875" customWidth="1"/>
    <col min="9" max="9" width="8.75" style="2" customWidth="1"/>
  </cols>
  <sheetData>
    <row r="1" spans="1:9" x14ac:dyDescent="0.4">
      <c r="A1" t="s">
        <v>203</v>
      </c>
    </row>
    <row r="2" spans="1:9" x14ac:dyDescent="0.4">
      <c r="A2" s="3" t="s">
        <v>74</v>
      </c>
      <c r="B2" s="105">
        <v>27600</v>
      </c>
      <c r="D2" t="s">
        <v>190</v>
      </c>
      <c r="F2" t="s">
        <v>75</v>
      </c>
      <c r="G2" t="s">
        <v>318</v>
      </c>
      <c r="I2" s="2">
        <v>1</v>
      </c>
    </row>
    <row r="3" spans="1:9" x14ac:dyDescent="0.4">
      <c r="A3" s="3" t="s">
        <v>205</v>
      </c>
      <c r="B3" s="105">
        <v>25400</v>
      </c>
      <c r="D3" t="s">
        <v>486</v>
      </c>
      <c r="F3" t="s">
        <v>131</v>
      </c>
      <c r="G3" t="s">
        <v>71</v>
      </c>
      <c r="I3" s="2">
        <v>2</v>
      </c>
    </row>
    <row r="4" spans="1:9" x14ac:dyDescent="0.4">
      <c r="A4" s="3" t="s">
        <v>206</v>
      </c>
      <c r="B4" s="105">
        <v>26600</v>
      </c>
      <c r="D4" t="s">
        <v>57</v>
      </c>
      <c r="F4" t="s">
        <v>105</v>
      </c>
      <c r="G4" t="s">
        <v>383</v>
      </c>
      <c r="I4" s="2">
        <v>3</v>
      </c>
    </row>
    <row r="5" spans="1:9" x14ac:dyDescent="0.4">
      <c r="A5" s="3" t="s">
        <v>208</v>
      </c>
      <c r="B5" s="105">
        <v>28200</v>
      </c>
      <c r="D5" t="s">
        <v>194</v>
      </c>
      <c r="F5" t="s">
        <v>306</v>
      </c>
      <c r="I5" s="2">
        <v>4</v>
      </c>
    </row>
    <row r="6" spans="1:9" x14ac:dyDescent="0.4">
      <c r="A6" s="3" t="s">
        <v>211</v>
      </c>
      <c r="B6" s="105">
        <v>26300</v>
      </c>
      <c r="D6" t="s">
        <v>132</v>
      </c>
      <c r="F6" t="s">
        <v>307</v>
      </c>
      <c r="I6" s="2">
        <v>5</v>
      </c>
    </row>
    <row r="7" spans="1:9" x14ac:dyDescent="0.4">
      <c r="A7" s="3" t="s">
        <v>212</v>
      </c>
      <c r="B7" s="105">
        <v>27400</v>
      </c>
      <c r="D7" t="s">
        <v>159</v>
      </c>
      <c r="F7" t="s">
        <v>0</v>
      </c>
      <c r="I7" s="2">
        <v>6</v>
      </c>
    </row>
    <row r="8" spans="1:9" x14ac:dyDescent="0.4">
      <c r="A8" s="3" t="s">
        <v>1</v>
      </c>
      <c r="B8" s="105">
        <v>28000</v>
      </c>
      <c r="D8" t="s">
        <v>135</v>
      </c>
      <c r="F8" t="s">
        <v>92</v>
      </c>
    </row>
    <row r="9" spans="1:9" x14ac:dyDescent="0.4">
      <c r="A9" s="3" t="s">
        <v>214</v>
      </c>
      <c r="B9" s="105">
        <v>27500</v>
      </c>
      <c r="D9" t="s">
        <v>86</v>
      </c>
      <c r="F9" t="s">
        <v>123</v>
      </c>
    </row>
    <row r="10" spans="1:9" x14ac:dyDescent="0.4">
      <c r="A10" s="3" t="s">
        <v>215</v>
      </c>
      <c r="B10" s="105">
        <v>27600</v>
      </c>
      <c r="D10" t="s">
        <v>329</v>
      </c>
      <c r="F10" t="s">
        <v>7</v>
      </c>
    </row>
    <row r="11" spans="1:9" x14ac:dyDescent="0.4">
      <c r="A11" s="3" t="s">
        <v>218</v>
      </c>
      <c r="B11" s="105">
        <v>26700</v>
      </c>
      <c r="D11" t="s">
        <v>128</v>
      </c>
      <c r="F11" t="s">
        <v>310</v>
      </c>
    </row>
    <row r="12" spans="1:9" x14ac:dyDescent="0.4">
      <c r="A12" s="3" t="s">
        <v>220</v>
      </c>
      <c r="B12" s="105">
        <v>29300</v>
      </c>
      <c r="D12" t="s">
        <v>389</v>
      </c>
      <c r="F12" t="s">
        <v>312</v>
      </c>
    </row>
    <row r="13" spans="1:9" x14ac:dyDescent="0.4">
      <c r="A13" s="3" t="s">
        <v>221</v>
      </c>
      <c r="B13" s="105">
        <v>29700</v>
      </c>
      <c r="D13" t="s">
        <v>530</v>
      </c>
      <c r="F13" t="s">
        <v>315</v>
      </c>
    </row>
    <row r="14" spans="1:9" x14ac:dyDescent="0.4">
      <c r="A14" s="3" t="s">
        <v>224</v>
      </c>
      <c r="B14" s="105">
        <v>32600</v>
      </c>
      <c r="D14" t="s">
        <v>478</v>
      </c>
      <c r="F14" t="s">
        <v>197</v>
      </c>
    </row>
    <row r="15" spans="1:9" x14ac:dyDescent="0.4">
      <c r="A15" s="3" t="s">
        <v>225</v>
      </c>
      <c r="B15" s="105">
        <v>29800</v>
      </c>
      <c r="D15" t="s">
        <v>458</v>
      </c>
      <c r="F15" t="s">
        <v>384</v>
      </c>
    </row>
    <row r="16" spans="1:9" x14ac:dyDescent="0.4">
      <c r="A16" s="3" t="s">
        <v>227</v>
      </c>
      <c r="B16" s="105">
        <v>29200</v>
      </c>
      <c r="D16" t="s">
        <v>731</v>
      </c>
      <c r="F16" t="s">
        <v>169</v>
      </c>
    </row>
    <row r="17" spans="1:6" x14ac:dyDescent="0.4">
      <c r="A17" s="3" t="s">
        <v>228</v>
      </c>
      <c r="B17" s="105">
        <v>27200</v>
      </c>
      <c r="D17" t="s">
        <v>262</v>
      </c>
      <c r="F17" t="s">
        <v>281</v>
      </c>
    </row>
    <row r="18" spans="1:6" x14ac:dyDescent="0.4">
      <c r="A18" s="3" t="s">
        <v>13</v>
      </c>
      <c r="B18" s="105">
        <v>26600</v>
      </c>
      <c r="D18" t="s">
        <v>529</v>
      </c>
      <c r="F18" t="s">
        <v>9</v>
      </c>
    </row>
    <row r="19" spans="1:6" x14ac:dyDescent="0.4">
      <c r="A19" s="3" t="s">
        <v>10</v>
      </c>
      <c r="B19" s="105">
        <v>28100</v>
      </c>
      <c r="D19" t="s">
        <v>446</v>
      </c>
      <c r="F19" t="s">
        <v>251</v>
      </c>
    </row>
    <row r="20" spans="1:6" x14ac:dyDescent="0.4">
      <c r="A20" s="3" t="s">
        <v>232</v>
      </c>
      <c r="B20" s="105">
        <v>28400</v>
      </c>
      <c r="D20" t="s">
        <v>302</v>
      </c>
      <c r="F20" t="s">
        <v>392</v>
      </c>
    </row>
    <row r="21" spans="1:6" x14ac:dyDescent="0.4">
      <c r="A21" s="3" t="s">
        <v>233</v>
      </c>
      <c r="B21" s="105">
        <v>26300</v>
      </c>
      <c r="D21" t="s">
        <v>26</v>
      </c>
      <c r="F21" t="s">
        <v>25</v>
      </c>
    </row>
    <row r="22" spans="1:6" x14ac:dyDescent="0.4">
      <c r="A22" s="3" t="s">
        <v>235</v>
      </c>
      <c r="B22" s="105">
        <v>27800</v>
      </c>
      <c r="D22" t="s">
        <v>126</v>
      </c>
      <c r="F22" t="s">
        <v>715</v>
      </c>
    </row>
    <row r="23" spans="1:6" x14ac:dyDescent="0.4">
      <c r="A23" s="3" t="s">
        <v>238</v>
      </c>
      <c r="B23" s="105">
        <v>26400</v>
      </c>
      <c r="D23" t="s">
        <v>204</v>
      </c>
      <c r="F23" t="s">
        <v>394</v>
      </c>
    </row>
    <row r="24" spans="1:6" x14ac:dyDescent="0.4">
      <c r="A24" s="3" t="s">
        <v>195</v>
      </c>
      <c r="B24" s="105">
        <v>26300</v>
      </c>
      <c r="D24" t="s">
        <v>303</v>
      </c>
      <c r="F24" t="s">
        <v>395</v>
      </c>
    </row>
    <row r="25" spans="1:6" x14ac:dyDescent="0.4">
      <c r="A25" s="3" t="s">
        <v>240</v>
      </c>
      <c r="B25" s="105">
        <v>24600</v>
      </c>
      <c r="D25" t="s">
        <v>482</v>
      </c>
      <c r="F25" t="s">
        <v>298</v>
      </c>
    </row>
    <row r="26" spans="1:6" x14ac:dyDescent="0.4">
      <c r="A26" s="3" t="s">
        <v>242</v>
      </c>
      <c r="B26" s="105">
        <v>26100</v>
      </c>
      <c r="D26" t="s">
        <v>80</v>
      </c>
      <c r="F26" t="s">
        <v>164</v>
      </c>
    </row>
    <row r="27" spans="1:6" x14ac:dyDescent="0.4">
      <c r="A27" s="3" t="s">
        <v>245</v>
      </c>
      <c r="B27" s="105">
        <v>25500</v>
      </c>
      <c r="D27" t="s">
        <v>305</v>
      </c>
      <c r="F27" t="s">
        <v>397</v>
      </c>
    </row>
    <row r="28" spans="1:6" x14ac:dyDescent="0.4">
      <c r="A28" s="3" t="s">
        <v>247</v>
      </c>
      <c r="B28" s="105">
        <v>26600</v>
      </c>
      <c r="D28" t="s">
        <v>117</v>
      </c>
      <c r="F28" t="s">
        <v>124</v>
      </c>
    </row>
    <row r="29" spans="1:6" x14ac:dyDescent="0.4">
      <c r="A29" s="3" t="s">
        <v>252</v>
      </c>
      <c r="B29" s="105">
        <v>25100</v>
      </c>
      <c r="D29" t="s">
        <v>145</v>
      </c>
      <c r="F29" t="s">
        <v>526</v>
      </c>
    </row>
    <row r="30" spans="1:6" x14ac:dyDescent="0.4">
      <c r="A30" s="3" t="s">
        <v>255</v>
      </c>
      <c r="B30" s="105">
        <v>26200</v>
      </c>
      <c r="D30" t="s">
        <v>91</v>
      </c>
      <c r="F30" t="s">
        <v>386</v>
      </c>
    </row>
    <row r="31" spans="1:6" x14ac:dyDescent="0.4">
      <c r="A31" s="3" t="s">
        <v>257</v>
      </c>
      <c r="B31" s="105">
        <v>26300</v>
      </c>
      <c r="D31" t="s">
        <v>692</v>
      </c>
      <c r="F31" t="s">
        <v>209</v>
      </c>
    </row>
    <row r="32" spans="1:6" x14ac:dyDescent="0.4">
      <c r="A32" s="3" t="s">
        <v>258</v>
      </c>
      <c r="B32" s="105">
        <v>23200</v>
      </c>
      <c r="D32" t="s">
        <v>109</v>
      </c>
      <c r="F32" t="s">
        <v>106</v>
      </c>
    </row>
    <row r="33" spans="1:6" x14ac:dyDescent="0.4">
      <c r="A33" s="3" t="s">
        <v>259</v>
      </c>
      <c r="B33" s="105">
        <v>23200</v>
      </c>
      <c r="D33" t="s">
        <v>120</v>
      </c>
      <c r="F33" t="s">
        <v>153</v>
      </c>
    </row>
    <row r="34" spans="1:6" x14ac:dyDescent="0.4">
      <c r="A34" s="3" t="s">
        <v>261</v>
      </c>
      <c r="B34" s="105">
        <v>24100</v>
      </c>
      <c r="D34" t="s">
        <v>114</v>
      </c>
      <c r="F34" t="s">
        <v>112</v>
      </c>
    </row>
    <row r="35" spans="1:6" x14ac:dyDescent="0.4">
      <c r="A35" s="3" t="s">
        <v>264</v>
      </c>
      <c r="B35" s="105">
        <v>24700</v>
      </c>
      <c r="D35" t="s">
        <v>596</v>
      </c>
      <c r="F35" t="s">
        <v>133</v>
      </c>
    </row>
    <row r="36" spans="1:6" x14ac:dyDescent="0.4">
      <c r="A36" s="3" t="s">
        <v>266</v>
      </c>
      <c r="B36" s="105">
        <v>24100</v>
      </c>
      <c r="D36" t="s">
        <v>111</v>
      </c>
      <c r="F36" t="s">
        <v>567</v>
      </c>
    </row>
    <row r="37" spans="1:6" x14ac:dyDescent="0.4">
      <c r="A37" s="3" t="s">
        <v>267</v>
      </c>
      <c r="B37" s="105">
        <v>25200</v>
      </c>
      <c r="D37" t="s">
        <v>480</v>
      </c>
      <c r="F37" t="s">
        <v>309</v>
      </c>
    </row>
    <row r="38" spans="1:6" x14ac:dyDescent="0.4">
      <c r="A38" s="3" t="s">
        <v>29</v>
      </c>
      <c r="B38" s="105">
        <v>25700</v>
      </c>
      <c r="D38" t="s">
        <v>249</v>
      </c>
      <c r="F38" t="s">
        <v>673</v>
      </c>
    </row>
    <row r="39" spans="1:6" x14ac:dyDescent="0.4">
      <c r="A39" s="3" t="s">
        <v>116</v>
      </c>
      <c r="B39" s="105">
        <v>24400</v>
      </c>
      <c r="D39" t="s">
        <v>121</v>
      </c>
      <c r="F39" t="s">
        <v>70</v>
      </c>
    </row>
    <row r="40" spans="1:6" x14ac:dyDescent="0.4">
      <c r="A40" s="3" t="s">
        <v>268</v>
      </c>
      <c r="B40" s="105">
        <v>24200</v>
      </c>
      <c r="D40" t="s">
        <v>189</v>
      </c>
      <c r="F40" t="s">
        <v>171</v>
      </c>
    </row>
    <row r="41" spans="1:6" x14ac:dyDescent="0.4">
      <c r="A41" s="3" t="s">
        <v>32</v>
      </c>
      <c r="B41" s="105">
        <v>26500</v>
      </c>
      <c r="D41" t="s">
        <v>525</v>
      </c>
      <c r="F41" t="s">
        <v>153</v>
      </c>
    </row>
    <row r="42" spans="1:6" x14ac:dyDescent="0.4">
      <c r="A42" s="3" t="s">
        <v>269</v>
      </c>
      <c r="B42" s="105">
        <v>26000</v>
      </c>
      <c r="D42" t="s">
        <v>451</v>
      </c>
      <c r="F42" t="s">
        <v>691</v>
      </c>
    </row>
    <row r="43" spans="1:6" x14ac:dyDescent="0.4">
      <c r="A43" s="3" t="s">
        <v>272</v>
      </c>
      <c r="B43" s="105">
        <v>24800</v>
      </c>
      <c r="D43" t="s">
        <v>44</v>
      </c>
      <c r="F43" t="s">
        <v>693</v>
      </c>
    </row>
    <row r="44" spans="1:6" x14ac:dyDescent="0.4">
      <c r="A44" s="3" t="s">
        <v>93</v>
      </c>
      <c r="B44" s="105">
        <v>24400</v>
      </c>
      <c r="D44" t="s">
        <v>664</v>
      </c>
      <c r="F44" t="s">
        <v>694</v>
      </c>
    </row>
    <row r="45" spans="1:6" x14ac:dyDescent="0.4">
      <c r="A45" s="3" t="s">
        <v>277</v>
      </c>
      <c r="B45" s="105">
        <v>24500</v>
      </c>
      <c r="D45" t="s">
        <v>665</v>
      </c>
      <c r="F45" t="s">
        <v>153</v>
      </c>
    </row>
    <row r="46" spans="1:6" x14ac:dyDescent="0.4">
      <c r="A46" s="3" t="s">
        <v>280</v>
      </c>
      <c r="B46" s="105">
        <v>24100</v>
      </c>
      <c r="D46" t="s">
        <v>666</v>
      </c>
      <c r="F46" t="s">
        <v>122</v>
      </c>
    </row>
    <row r="47" spans="1:6" x14ac:dyDescent="0.4">
      <c r="A47" s="3" t="s">
        <v>134</v>
      </c>
      <c r="B47" s="105">
        <v>24600</v>
      </c>
      <c r="D47" t="s">
        <v>667</v>
      </c>
      <c r="F47" t="s">
        <v>180</v>
      </c>
    </row>
    <row r="48" spans="1:6" x14ac:dyDescent="0.4">
      <c r="A48" s="3" t="s">
        <v>282</v>
      </c>
      <c r="B48" s="105">
        <v>21600</v>
      </c>
      <c r="D48" t="s">
        <v>157</v>
      </c>
      <c r="F48" t="s">
        <v>163</v>
      </c>
    </row>
    <row r="49" spans="4:4" x14ac:dyDescent="0.4">
      <c r="D49" t="s">
        <v>579</v>
      </c>
    </row>
    <row r="50" spans="4:4" x14ac:dyDescent="0.4">
      <c r="D50" t="s">
        <v>279</v>
      </c>
    </row>
    <row r="51" spans="4:4" x14ac:dyDescent="0.4">
      <c r="D51" t="s">
        <v>714</v>
      </c>
    </row>
    <row r="52" spans="4:4" x14ac:dyDescent="0.4">
      <c r="D52" t="s">
        <v>528</v>
      </c>
    </row>
    <row r="53" spans="4:4" x14ac:dyDescent="0.4">
      <c r="D53" t="s">
        <v>16</v>
      </c>
    </row>
    <row r="54" spans="4:4" x14ac:dyDescent="0.4">
      <c r="D54" t="s">
        <v>527</v>
      </c>
    </row>
    <row r="55" spans="4:4" x14ac:dyDescent="0.4">
      <c r="D55" t="s">
        <v>593</v>
      </c>
    </row>
    <row r="56" spans="4:4" x14ac:dyDescent="0.4">
      <c r="D56" t="s">
        <v>662</v>
      </c>
    </row>
    <row r="57" spans="4:4" x14ac:dyDescent="0.4">
      <c r="D57" t="s">
        <v>142</v>
      </c>
    </row>
    <row r="58" spans="4:4" x14ac:dyDescent="0.4">
      <c r="D58" t="s">
        <v>162</v>
      </c>
    </row>
    <row r="59" spans="4:4" x14ac:dyDescent="0.4">
      <c r="D59" t="s">
        <v>178</v>
      </c>
    </row>
    <row r="60" spans="4:4" x14ac:dyDescent="0.4">
      <c r="D60" t="s">
        <v>55</v>
      </c>
    </row>
    <row r="61" spans="4:4" x14ac:dyDescent="0.4">
      <c r="D61" t="s">
        <v>115</v>
      </c>
    </row>
    <row r="62" spans="4:4" x14ac:dyDescent="0.4">
      <c r="D62" t="s">
        <v>193</v>
      </c>
    </row>
    <row r="63" spans="4:4" x14ac:dyDescent="0.4">
      <c r="D63" t="s">
        <v>30</v>
      </c>
    </row>
    <row r="64" spans="4:4" x14ac:dyDescent="0.4">
      <c r="D64" t="s">
        <v>43</v>
      </c>
    </row>
    <row r="65" spans="4:4" x14ac:dyDescent="0.4">
      <c r="D65" t="s">
        <v>58</v>
      </c>
    </row>
    <row r="66" spans="4:4" x14ac:dyDescent="0.4">
      <c r="D66" t="s">
        <v>427</v>
      </c>
    </row>
    <row r="67" spans="4:4" x14ac:dyDescent="0.4">
      <c r="D67" t="s">
        <v>401</v>
      </c>
    </row>
    <row r="68" spans="4:4" x14ac:dyDescent="0.4">
      <c r="D68" t="s">
        <v>663</v>
      </c>
    </row>
    <row r="69" spans="4:4" x14ac:dyDescent="0.4">
      <c r="D69" t="s">
        <v>712</v>
      </c>
    </row>
    <row r="70" spans="4:4" x14ac:dyDescent="0.4">
      <c r="D70" t="s">
        <v>141</v>
      </c>
    </row>
    <row r="71" spans="4:4" x14ac:dyDescent="0.4">
      <c r="D71" t="s">
        <v>676</v>
      </c>
    </row>
    <row r="72" spans="4:4" x14ac:dyDescent="0.4">
      <c r="D72" t="s">
        <v>155</v>
      </c>
    </row>
    <row r="73" spans="4:4" x14ac:dyDescent="0.4">
      <c r="D73" t="s">
        <v>531</v>
      </c>
    </row>
    <row r="74" spans="4:4" x14ac:dyDescent="0.4">
      <c r="D74" t="s">
        <v>374</v>
      </c>
    </row>
    <row r="75" spans="4:4" x14ac:dyDescent="0.4">
      <c r="D75" t="s">
        <v>360</v>
      </c>
    </row>
    <row r="76" spans="4:4" x14ac:dyDescent="0.4">
      <c r="D76" t="s">
        <v>223</v>
      </c>
    </row>
    <row r="77" spans="4:4" x14ac:dyDescent="0.4">
      <c r="D77" t="s">
        <v>181</v>
      </c>
    </row>
  </sheetData>
  <phoneticPr fontId="3"/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4" tint="0.79998168889431442"/>
    <pageSetUpPr fitToPage="1"/>
  </sheetPr>
  <dimension ref="B1:AW64"/>
  <sheetViews>
    <sheetView topLeftCell="C1" workbookViewId="0">
      <selection activeCell="K6" sqref="K6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  <col min="11" max="11" width="8.75" style="2" customWidth="1"/>
    <col min="12" max="12" width="10.875" style="7" customWidth="1"/>
    <col min="13" max="13" width="17.75" customWidth="1"/>
    <col min="14" max="14" width="20.5" customWidth="1"/>
    <col min="15" max="15" width="15.75" style="17" customWidth="1"/>
    <col min="17" max="17" width="8.75" style="2" customWidth="1"/>
    <col min="29" max="29" width="10.25" style="12" customWidth="1"/>
    <col min="30" max="30" width="10.625" style="106" customWidth="1"/>
    <col min="31" max="31" width="17.625" style="7" customWidth="1"/>
    <col min="34" max="34" width="11" style="12" customWidth="1"/>
    <col min="36" max="36" width="14.5" customWidth="1"/>
    <col min="40" max="40" width="11.25" style="107" customWidth="1"/>
    <col min="43" max="44" width="8.75" style="108" customWidth="1"/>
    <col min="45" max="46" width="11.25" customWidth="1"/>
    <col min="47" max="47" width="15.125" customWidth="1"/>
    <col min="48" max="48" width="20.25" customWidth="1"/>
    <col min="49" max="49" width="18.875" customWidth="1"/>
  </cols>
  <sheetData>
    <row r="1" spans="2:49" x14ac:dyDescent="0.4">
      <c r="B1" s="191"/>
      <c r="C1" s="191"/>
      <c r="D1" s="191"/>
      <c r="S1" s="2"/>
      <c r="T1" s="2"/>
      <c r="AD1" s="134"/>
      <c r="AI1" s="12"/>
      <c r="AJ1" s="142"/>
      <c r="AK1" s="146"/>
      <c r="AU1" s="166" t="s">
        <v>103</v>
      </c>
      <c r="AV1" s="170">
        <v>0.05</v>
      </c>
      <c r="AW1" s="173">
        <v>1000</v>
      </c>
    </row>
    <row r="2" spans="2:49" ht="18" customHeight="1" x14ac:dyDescent="0.4">
      <c r="B2" s="191"/>
      <c r="C2" s="191"/>
      <c r="D2" s="191"/>
      <c r="L2" s="111"/>
      <c r="M2" s="111"/>
      <c r="N2" s="111"/>
      <c r="O2" s="115"/>
      <c r="P2" s="115"/>
      <c r="Q2" s="117"/>
      <c r="R2" s="115"/>
      <c r="S2" s="119">
        <f>SUM(S5:S61)</f>
        <v>0</v>
      </c>
      <c r="T2" s="117" t="s">
        <v>284</v>
      </c>
      <c r="U2" s="122"/>
      <c r="V2" s="124"/>
      <c r="W2" s="124"/>
      <c r="X2" s="124"/>
      <c r="Y2" s="124"/>
      <c r="Z2" s="119" t="e">
        <f>SUM(Z5:Z61)</f>
        <v>#REF!</v>
      </c>
      <c r="AA2" s="129" t="s">
        <v>172</v>
      </c>
      <c r="AB2" s="129"/>
      <c r="AC2" s="119" t="e">
        <f>SUM(AC5:AC61)</f>
        <v>#REF!</v>
      </c>
      <c r="AD2" s="135" t="s">
        <v>285</v>
      </c>
      <c r="AE2" s="122"/>
      <c r="AF2" s="124"/>
      <c r="AG2" s="124"/>
      <c r="AH2" s="119" t="e">
        <f>SUM(AH5:AH61)</f>
        <v>#REF!</v>
      </c>
      <c r="AI2" s="129" t="s">
        <v>172</v>
      </c>
      <c r="AJ2" s="119" t="e">
        <f>SUM(AJ5:AJ61)</f>
        <v>#REF!</v>
      </c>
      <c r="AK2" s="147" t="s">
        <v>285</v>
      </c>
      <c r="AL2" s="129"/>
      <c r="AM2" s="129"/>
      <c r="AN2" s="151" t="s">
        <v>89</v>
      </c>
      <c r="AO2" s="155"/>
      <c r="AP2" s="124"/>
      <c r="AQ2" s="157"/>
      <c r="AR2" s="157"/>
      <c r="AS2" s="162"/>
      <c r="AT2" s="117" t="s">
        <v>286</v>
      </c>
      <c r="AU2" s="119" t="e">
        <f>SUM(AU5:AU61)</f>
        <v>#REF!</v>
      </c>
      <c r="AV2" s="171" t="e">
        <f>AU2*0.05</f>
        <v>#REF!</v>
      </c>
      <c r="AW2" s="171">
        <f>S2*AW1</f>
        <v>0</v>
      </c>
    </row>
    <row r="3" spans="2:49" ht="18" customHeight="1" x14ac:dyDescent="0.4">
      <c r="L3" s="110"/>
      <c r="M3" s="110"/>
      <c r="N3" s="110"/>
      <c r="O3" s="115"/>
      <c r="P3" s="115"/>
      <c r="Q3" s="117"/>
      <c r="R3" s="115"/>
      <c r="S3" s="117"/>
      <c r="T3" s="117"/>
      <c r="U3" s="122"/>
      <c r="V3" s="124"/>
      <c r="W3" s="124"/>
      <c r="X3" s="124"/>
      <c r="Y3" s="124"/>
      <c r="Z3" s="126" t="s">
        <v>19</v>
      </c>
      <c r="AA3" s="126"/>
      <c r="AB3" s="126"/>
      <c r="AC3" s="131" t="s">
        <v>19</v>
      </c>
      <c r="AD3" s="136"/>
      <c r="AE3" s="122"/>
      <c r="AF3" s="124"/>
      <c r="AG3" s="124"/>
      <c r="AH3" s="131" t="s">
        <v>3</v>
      </c>
      <c r="AI3" s="140"/>
      <c r="AJ3" s="143"/>
      <c r="AK3" s="148"/>
      <c r="AL3" s="129"/>
      <c r="AM3" s="126"/>
      <c r="AN3" s="152">
        <v>27500</v>
      </c>
      <c r="AO3" s="155"/>
      <c r="AP3" s="124"/>
      <c r="AQ3" s="157"/>
      <c r="AR3" s="157"/>
      <c r="AS3" s="162"/>
      <c r="AT3" s="124"/>
      <c r="AU3" s="167"/>
      <c r="AV3" s="166" t="s">
        <v>288</v>
      </c>
      <c r="AW3" s="166" t="s">
        <v>187</v>
      </c>
    </row>
    <row r="4" spans="2:49" ht="31.5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  <c r="K4" s="82" t="s">
        <v>60</v>
      </c>
      <c r="L4" s="112" t="s">
        <v>8</v>
      </c>
      <c r="M4" s="89" t="s">
        <v>22</v>
      </c>
      <c r="N4" s="114" t="s">
        <v>35</v>
      </c>
      <c r="O4" s="116" t="s">
        <v>19</v>
      </c>
      <c r="P4" s="112" t="s">
        <v>34</v>
      </c>
      <c r="Q4" s="114" t="s">
        <v>39</v>
      </c>
      <c r="R4" s="118" t="s">
        <v>4</v>
      </c>
      <c r="S4" s="120" t="s">
        <v>36</v>
      </c>
      <c r="T4" s="120" t="s">
        <v>46</v>
      </c>
      <c r="U4" s="123" t="s">
        <v>35</v>
      </c>
      <c r="V4" s="116" t="s">
        <v>19</v>
      </c>
      <c r="W4" s="116" t="s">
        <v>48</v>
      </c>
      <c r="X4" s="116" t="s">
        <v>50</v>
      </c>
      <c r="Y4" s="116" t="s">
        <v>53</v>
      </c>
      <c r="Z4" s="127" t="s">
        <v>56</v>
      </c>
      <c r="AA4" s="130" t="s">
        <v>33</v>
      </c>
      <c r="AB4" s="130" t="s">
        <v>67</v>
      </c>
      <c r="AC4" s="132" t="s">
        <v>49</v>
      </c>
      <c r="AD4" s="137" t="s">
        <v>69</v>
      </c>
      <c r="AE4" s="116" t="s">
        <v>73</v>
      </c>
      <c r="AF4" s="116" t="s">
        <v>50</v>
      </c>
      <c r="AG4" s="116" t="s">
        <v>53</v>
      </c>
      <c r="AH4" s="139" t="s">
        <v>56</v>
      </c>
      <c r="AI4" s="141" t="s">
        <v>78</v>
      </c>
      <c r="AJ4" s="144" t="s">
        <v>52</v>
      </c>
      <c r="AK4" s="149" t="s">
        <v>41</v>
      </c>
      <c r="AL4" s="130" t="s">
        <v>81</v>
      </c>
      <c r="AM4" s="127" t="s">
        <v>83</v>
      </c>
      <c r="AN4" s="153" t="s">
        <v>89</v>
      </c>
      <c r="AO4" s="156" t="s">
        <v>95</v>
      </c>
      <c r="AP4" s="156" t="s">
        <v>97</v>
      </c>
      <c r="AQ4" s="158" t="s">
        <v>99</v>
      </c>
      <c r="AR4" s="160" t="s">
        <v>200</v>
      </c>
      <c r="AS4" s="163" t="s">
        <v>27</v>
      </c>
      <c r="AT4" s="123" t="s">
        <v>100</v>
      </c>
      <c r="AU4" s="168" t="s">
        <v>103</v>
      </c>
      <c r="AV4" s="172" t="e">
        <f>AU2+AV2+AW2</f>
        <v>#REF!</v>
      </c>
      <c r="AW4" s="171"/>
    </row>
    <row r="5" spans="2:49" x14ac:dyDescent="0.4">
      <c r="B5" s="20"/>
      <c r="C5" s="20"/>
      <c r="D5" s="19"/>
      <c r="E5" s="19"/>
      <c r="F5" s="24"/>
      <c r="G5" s="24"/>
      <c r="H5" s="77"/>
      <c r="I5" s="78"/>
      <c r="K5" s="78"/>
      <c r="L5" s="113" t="e">
        <f>INDEX(#REF!,MATCH($K5,#REF!,0))</f>
        <v>#REF!</v>
      </c>
      <c r="M5" s="3" t="e">
        <f>INDEX(#REF!,MATCH($K5,#REF!,0))</f>
        <v>#REF!</v>
      </c>
      <c r="N5" s="3" t="e">
        <f>INDEX(#REF!,MATCH($K5,#REF!,0))</f>
        <v>#REF!</v>
      </c>
      <c r="O5" s="81" t="e">
        <f>INDEX(#REF!,MATCH($K5,#REF!,0))</f>
        <v>#REF!</v>
      </c>
      <c r="P5" s="3" t="e">
        <f>INDEX(#REF!,MATCH($K5,#REF!,0))</f>
        <v>#REF!</v>
      </c>
      <c r="Q5" s="78" t="e">
        <f>INDEX(#REF!,MATCH($K5,#REF!,0))</f>
        <v>#REF!</v>
      </c>
      <c r="R5" s="3" t="e">
        <f>INDEX(#REF!,MATCH($K5,#REF!,0))</f>
        <v>#REF!</v>
      </c>
      <c r="S5" s="121">
        <f t="shared" ref="S5:T61" si="0">G5</f>
        <v>0</v>
      </c>
      <c r="T5" s="121">
        <f t="shared" si="0"/>
        <v>0</v>
      </c>
      <c r="U5" s="3" t="e">
        <f>INDEX(#REF!,MATCH($K5,#REF!,0))</f>
        <v>#REF!</v>
      </c>
      <c r="V5" s="3" t="e">
        <f>INDEX(#REF!,MATCH($K5,#REF!,0))</f>
        <v>#REF!</v>
      </c>
      <c r="W5" s="3" t="e">
        <f>INDEX(#REF!,MATCH($K5,#REF!,0))</f>
        <v>#REF!</v>
      </c>
      <c r="X5" s="3" t="e">
        <f>INDEX(#REF!,MATCH($K5,#REF!,0))</f>
        <v>#REF!</v>
      </c>
      <c r="Y5" s="125" t="e">
        <f t="shared" ref="Y5:Y61" si="1">X5/1000</f>
        <v>#REF!</v>
      </c>
      <c r="Z5" s="128" t="e">
        <f t="shared" ref="Z5:Z61" si="2">S5*T5*Y5</f>
        <v>#REF!</v>
      </c>
      <c r="AA5" s="3" t="e">
        <f>INDEX(#REF!,MATCH($K5,#REF!,0))</f>
        <v>#REF!</v>
      </c>
      <c r="AB5" s="3" t="e">
        <f>INDEX(#REF!,MATCH($K5,#REF!,0))</f>
        <v>#REF!</v>
      </c>
      <c r="AC5" s="133" t="e">
        <f t="shared" ref="AC5:AC61" si="3">T5/AA5*S5*R5*(AB5*1.1*0.7+0)</f>
        <v>#REF!</v>
      </c>
      <c r="AD5" s="138" t="e">
        <f>INDEX(#REF!,MATCH($K5,#REF!,0))</f>
        <v>#REF!</v>
      </c>
      <c r="AE5" s="113" t="e">
        <f>INDEX(#REF!,MATCH($K5,#REF!,0))</f>
        <v>#REF!</v>
      </c>
      <c r="AF5" s="3" t="e">
        <f>INDEX(#REF!,MATCH($K5,#REF!,0))</f>
        <v>#REF!</v>
      </c>
      <c r="AG5" s="125" t="e">
        <f t="shared" ref="AG5:AG61" si="4">AF5/1000</f>
        <v>#REF!</v>
      </c>
      <c r="AH5" s="133" t="e">
        <f t="shared" ref="AH5:AH61" si="5">S5*T5*AG5</f>
        <v>#REF!</v>
      </c>
      <c r="AI5" s="3" t="e">
        <f>INDEX(#REF!,MATCH($K5,#REF!,0))</f>
        <v>#REF!</v>
      </c>
      <c r="AJ5" s="145" t="e">
        <f t="shared" ref="AJ5:AJ61" si="6">AI5*S5</f>
        <v>#REF!</v>
      </c>
      <c r="AK5" s="3" t="e">
        <f>INDEX(#REF!,MATCH($K5,#REF!,0))</f>
        <v>#REF!</v>
      </c>
      <c r="AL5" s="125" t="e">
        <f t="shared" ref="AL5:AL61" si="7">AI5*AK5</f>
        <v>#REF!</v>
      </c>
      <c r="AM5" s="150" t="e">
        <f t="shared" ref="AM5:AM61" si="8">AL5*S5</f>
        <v>#REF!</v>
      </c>
      <c r="AN5" s="154">
        <v>27500</v>
      </c>
      <c r="AO5" s="3" t="e">
        <f>INDEX(#REF!,MATCH($K5,#REF!,0))</f>
        <v>#REF!</v>
      </c>
      <c r="AP5" s="3" t="e">
        <f>INDEX(#REF!,MATCH($K5,#REF!,0))</f>
        <v>#REF!</v>
      </c>
      <c r="AQ5" s="159" t="e">
        <f>INDEX(#REF!,MATCH($K5,#REF!,0))</f>
        <v>#REF!</v>
      </c>
      <c r="AR5" s="161">
        <v>1</v>
      </c>
      <c r="AS5" s="164" t="e">
        <f t="shared" ref="AS5:AS61" si="9">(AN5*AO5+AN5*AP5)*AQ5*AR5</f>
        <v>#REF!</v>
      </c>
      <c r="AT5" s="165" t="e">
        <f t="shared" ref="AT5:AT61" si="10">ROUNDUP(AS5,-2)</f>
        <v>#REF!</v>
      </c>
      <c r="AU5" s="169" t="e">
        <f t="shared" ref="AU5:AU61" si="11">AT5*S5</f>
        <v>#REF!</v>
      </c>
      <c r="AW5" s="174" t="s">
        <v>119</v>
      </c>
    </row>
    <row r="6" spans="2:49" x14ac:dyDescent="0.4">
      <c r="B6" s="20"/>
      <c r="C6" s="20"/>
      <c r="D6" s="19"/>
      <c r="E6" s="19"/>
      <c r="F6" s="24"/>
      <c r="G6" s="24"/>
      <c r="H6" s="77"/>
      <c r="I6" s="78"/>
      <c r="K6" s="78"/>
      <c r="L6" s="113" t="e">
        <f>INDEX(#REF!,MATCH($K6,#REF!,0))</f>
        <v>#REF!</v>
      </c>
      <c r="M6" s="3" t="e">
        <f>INDEX(#REF!,MATCH($K6,#REF!,0))</f>
        <v>#REF!</v>
      </c>
      <c r="N6" s="3" t="e">
        <f>INDEX(#REF!,MATCH($K6,#REF!,0))</f>
        <v>#REF!</v>
      </c>
      <c r="O6" s="81" t="e">
        <f>INDEX(#REF!,MATCH($K6,#REF!,0))</f>
        <v>#REF!</v>
      </c>
      <c r="P6" s="3" t="e">
        <f>INDEX(#REF!,MATCH($K6,#REF!,0))</f>
        <v>#REF!</v>
      </c>
      <c r="Q6" s="78" t="e">
        <f>INDEX(#REF!,MATCH($K6,#REF!,0))</f>
        <v>#REF!</v>
      </c>
      <c r="R6" s="3" t="e">
        <f>INDEX(#REF!,MATCH($K6,#REF!,0))</f>
        <v>#REF!</v>
      </c>
      <c r="S6" s="121">
        <f t="shared" si="0"/>
        <v>0</v>
      </c>
      <c r="T6" s="121">
        <f t="shared" si="0"/>
        <v>0</v>
      </c>
      <c r="U6" s="3" t="e">
        <f>INDEX(#REF!,MATCH($K6,#REF!,0))</f>
        <v>#REF!</v>
      </c>
      <c r="V6" s="3" t="e">
        <f>INDEX(#REF!,MATCH($K6,#REF!,0))</f>
        <v>#REF!</v>
      </c>
      <c r="W6" s="3" t="e">
        <f>INDEX(#REF!,MATCH($K6,#REF!,0))</f>
        <v>#REF!</v>
      </c>
      <c r="X6" s="3" t="e">
        <f>INDEX(#REF!,MATCH($K6,#REF!,0))</f>
        <v>#REF!</v>
      </c>
      <c r="Y6" s="125" t="e">
        <f t="shared" si="1"/>
        <v>#REF!</v>
      </c>
      <c r="Z6" s="128" t="e">
        <f t="shared" si="2"/>
        <v>#REF!</v>
      </c>
      <c r="AA6" s="3" t="e">
        <f>INDEX(#REF!,MATCH($K6,#REF!,0))</f>
        <v>#REF!</v>
      </c>
      <c r="AB6" s="3" t="e">
        <f>INDEX(#REF!,MATCH($K6,#REF!,0))</f>
        <v>#REF!</v>
      </c>
      <c r="AC6" s="133" t="e">
        <f t="shared" si="3"/>
        <v>#REF!</v>
      </c>
      <c r="AD6" s="138" t="e">
        <f>INDEX(#REF!,MATCH($K6,#REF!,0))</f>
        <v>#REF!</v>
      </c>
      <c r="AE6" s="113" t="e">
        <f>INDEX(#REF!,MATCH($K6,#REF!,0))</f>
        <v>#REF!</v>
      </c>
      <c r="AF6" s="3" t="e">
        <f>INDEX(#REF!,MATCH($K6,#REF!,0))</f>
        <v>#REF!</v>
      </c>
      <c r="AG6" s="125" t="e">
        <f t="shared" si="4"/>
        <v>#REF!</v>
      </c>
      <c r="AH6" s="133" t="e">
        <f t="shared" si="5"/>
        <v>#REF!</v>
      </c>
      <c r="AI6" s="3" t="e">
        <f>INDEX(#REF!,MATCH($K6,#REF!,0))</f>
        <v>#REF!</v>
      </c>
      <c r="AJ6" s="145" t="e">
        <f t="shared" si="6"/>
        <v>#REF!</v>
      </c>
      <c r="AK6" s="3" t="e">
        <f>INDEX(#REF!,MATCH($K6,#REF!,0))</f>
        <v>#REF!</v>
      </c>
      <c r="AL6" s="125" t="e">
        <f t="shared" si="7"/>
        <v>#REF!</v>
      </c>
      <c r="AM6" s="150" t="e">
        <f t="shared" si="8"/>
        <v>#REF!</v>
      </c>
      <c r="AN6" s="154">
        <v>27500</v>
      </c>
      <c r="AO6" s="3" t="e">
        <f>INDEX(#REF!,MATCH($K6,#REF!,0))</f>
        <v>#REF!</v>
      </c>
      <c r="AP6" s="3" t="e">
        <f>INDEX(#REF!,MATCH($K6,#REF!,0))</f>
        <v>#REF!</v>
      </c>
      <c r="AQ6" s="159" t="e">
        <f>INDEX(#REF!,MATCH($K6,#REF!,0))</f>
        <v>#REF!</v>
      </c>
      <c r="AR6" s="161">
        <v>1</v>
      </c>
      <c r="AS6" s="164" t="e">
        <f t="shared" si="9"/>
        <v>#REF!</v>
      </c>
      <c r="AT6" s="165" t="e">
        <f t="shared" si="10"/>
        <v>#REF!</v>
      </c>
      <c r="AU6" s="169" t="e">
        <f t="shared" si="11"/>
        <v>#REF!</v>
      </c>
      <c r="AV6" s="151"/>
    </row>
    <row r="7" spans="2:49" x14ac:dyDescent="0.4">
      <c r="B7" s="20"/>
      <c r="C7" s="20"/>
      <c r="D7" s="19"/>
      <c r="E7" s="19"/>
      <c r="F7" s="24"/>
      <c r="G7" s="24"/>
      <c r="H7" s="77"/>
      <c r="I7" s="78"/>
      <c r="K7" s="78"/>
      <c r="L7" s="113" t="e">
        <f>INDEX(#REF!,MATCH($K7,#REF!,0))</f>
        <v>#REF!</v>
      </c>
      <c r="M7" s="3" t="e">
        <f>INDEX(#REF!,MATCH($K7,#REF!,0))</f>
        <v>#REF!</v>
      </c>
      <c r="N7" s="3" t="e">
        <f>INDEX(#REF!,MATCH($K7,#REF!,0))</f>
        <v>#REF!</v>
      </c>
      <c r="O7" s="81" t="e">
        <f>INDEX(#REF!,MATCH($K7,#REF!,0))</f>
        <v>#REF!</v>
      </c>
      <c r="P7" s="3" t="e">
        <f>INDEX(#REF!,MATCH($K7,#REF!,0))</f>
        <v>#REF!</v>
      </c>
      <c r="Q7" s="78" t="e">
        <f>INDEX(#REF!,MATCH($K7,#REF!,0))</f>
        <v>#REF!</v>
      </c>
      <c r="R7" s="3" t="e">
        <f>INDEX(#REF!,MATCH($K7,#REF!,0))</f>
        <v>#REF!</v>
      </c>
      <c r="S7" s="121">
        <f t="shared" si="0"/>
        <v>0</v>
      </c>
      <c r="T7" s="121">
        <f t="shared" si="0"/>
        <v>0</v>
      </c>
      <c r="U7" s="3" t="e">
        <f>INDEX(#REF!,MATCH($K7,#REF!,0))</f>
        <v>#REF!</v>
      </c>
      <c r="V7" s="3" t="e">
        <f>INDEX(#REF!,MATCH($K7,#REF!,0))</f>
        <v>#REF!</v>
      </c>
      <c r="W7" s="3" t="e">
        <f>INDEX(#REF!,MATCH($K7,#REF!,0))</f>
        <v>#REF!</v>
      </c>
      <c r="X7" s="3" t="e">
        <f>INDEX(#REF!,MATCH($K7,#REF!,0))</f>
        <v>#REF!</v>
      </c>
      <c r="Y7" s="125" t="e">
        <f t="shared" si="1"/>
        <v>#REF!</v>
      </c>
      <c r="Z7" s="128" t="e">
        <f t="shared" si="2"/>
        <v>#REF!</v>
      </c>
      <c r="AA7" s="3" t="e">
        <f>INDEX(#REF!,MATCH($K7,#REF!,0))</f>
        <v>#REF!</v>
      </c>
      <c r="AB7" s="3" t="e">
        <f>INDEX(#REF!,MATCH($K7,#REF!,0))</f>
        <v>#REF!</v>
      </c>
      <c r="AC7" s="133" t="e">
        <f t="shared" si="3"/>
        <v>#REF!</v>
      </c>
      <c r="AD7" s="138" t="e">
        <f>INDEX(#REF!,MATCH($K7,#REF!,0))</f>
        <v>#REF!</v>
      </c>
      <c r="AE7" s="113" t="e">
        <f>INDEX(#REF!,MATCH($K7,#REF!,0))</f>
        <v>#REF!</v>
      </c>
      <c r="AF7" s="3" t="e">
        <f>INDEX(#REF!,MATCH($K7,#REF!,0))</f>
        <v>#REF!</v>
      </c>
      <c r="AG7" s="125" t="e">
        <f t="shared" si="4"/>
        <v>#REF!</v>
      </c>
      <c r="AH7" s="133" t="e">
        <f t="shared" si="5"/>
        <v>#REF!</v>
      </c>
      <c r="AI7" s="3" t="e">
        <f>INDEX(#REF!,MATCH($K7,#REF!,0))</f>
        <v>#REF!</v>
      </c>
      <c r="AJ7" s="145" t="e">
        <f t="shared" si="6"/>
        <v>#REF!</v>
      </c>
      <c r="AK7" s="3" t="e">
        <f>INDEX(#REF!,MATCH($K7,#REF!,0))</f>
        <v>#REF!</v>
      </c>
      <c r="AL7" s="125" t="e">
        <f t="shared" si="7"/>
        <v>#REF!</v>
      </c>
      <c r="AM7" s="150" t="e">
        <f t="shared" si="8"/>
        <v>#REF!</v>
      </c>
      <c r="AN7" s="154">
        <v>27500</v>
      </c>
      <c r="AO7" s="3" t="e">
        <f>INDEX(#REF!,MATCH($K7,#REF!,0))</f>
        <v>#REF!</v>
      </c>
      <c r="AP7" s="3" t="e">
        <f>INDEX(#REF!,MATCH($K7,#REF!,0))</f>
        <v>#REF!</v>
      </c>
      <c r="AQ7" s="159" t="e">
        <f>INDEX(#REF!,MATCH($K7,#REF!,0))</f>
        <v>#REF!</v>
      </c>
      <c r="AR7" s="161">
        <v>1</v>
      </c>
      <c r="AS7" s="164" t="e">
        <f t="shared" si="9"/>
        <v>#REF!</v>
      </c>
      <c r="AT7" s="165" t="e">
        <f t="shared" si="10"/>
        <v>#REF!</v>
      </c>
      <c r="AU7" s="169" t="e">
        <f t="shared" si="11"/>
        <v>#REF!</v>
      </c>
    </row>
    <row r="8" spans="2:49" x14ac:dyDescent="0.4">
      <c r="B8" s="20"/>
      <c r="C8" s="27"/>
      <c r="D8" s="19"/>
      <c r="E8" s="19"/>
      <c r="F8" s="24"/>
      <c r="G8" s="24"/>
      <c r="H8" s="77"/>
      <c r="I8" s="78"/>
      <c r="K8" s="78"/>
      <c r="L8" s="113" t="e">
        <f>INDEX(#REF!,MATCH($K8,#REF!,0))</f>
        <v>#REF!</v>
      </c>
      <c r="M8" s="3" t="e">
        <f>INDEX(#REF!,MATCH($K8,#REF!,0))</f>
        <v>#REF!</v>
      </c>
      <c r="N8" s="3" t="e">
        <f>INDEX(#REF!,MATCH($K8,#REF!,0))</f>
        <v>#REF!</v>
      </c>
      <c r="O8" s="81" t="e">
        <f>INDEX(#REF!,MATCH($K8,#REF!,0))</f>
        <v>#REF!</v>
      </c>
      <c r="P8" s="3" t="e">
        <f>INDEX(#REF!,MATCH($K8,#REF!,0))</f>
        <v>#REF!</v>
      </c>
      <c r="Q8" s="78" t="e">
        <f>INDEX(#REF!,MATCH($K8,#REF!,0))</f>
        <v>#REF!</v>
      </c>
      <c r="R8" s="3" t="e">
        <f>INDEX(#REF!,MATCH($K8,#REF!,0))</f>
        <v>#REF!</v>
      </c>
      <c r="S8" s="121">
        <f t="shared" si="0"/>
        <v>0</v>
      </c>
      <c r="T8" s="121">
        <f t="shared" si="0"/>
        <v>0</v>
      </c>
      <c r="U8" s="3" t="e">
        <f>INDEX(#REF!,MATCH($K8,#REF!,0))</f>
        <v>#REF!</v>
      </c>
      <c r="V8" s="3" t="e">
        <f>INDEX(#REF!,MATCH($K8,#REF!,0))</f>
        <v>#REF!</v>
      </c>
      <c r="W8" s="3" t="e">
        <f>INDEX(#REF!,MATCH($K8,#REF!,0))</f>
        <v>#REF!</v>
      </c>
      <c r="X8" s="3" t="e">
        <f>INDEX(#REF!,MATCH($K8,#REF!,0))</f>
        <v>#REF!</v>
      </c>
      <c r="Y8" s="125" t="e">
        <f t="shared" si="1"/>
        <v>#REF!</v>
      </c>
      <c r="Z8" s="128" t="e">
        <f t="shared" si="2"/>
        <v>#REF!</v>
      </c>
      <c r="AA8" s="3" t="e">
        <f>INDEX(#REF!,MATCH($K8,#REF!,0))</f>
        <v>#REF!</v>
      </c>
      <c r="AB8" s="3" t="e">
        <f>INDEX(#REF!,MATCH($K8,#REF!,0))</f>
        <v>#REF!</v>
      </c>
      <c r="AC8" s="133" t="e">
        <f t="shared" si="3"/>
        <v>#REF!</v>
      </c>
      <c r="AD8" s="138" t="e">
        <f>INDEX(#REF!,MATCH($K8,#REF!,0))</f>
        <v>#REF!</v>
      </c>
      <c r="AE8" s="113" t="e">
        <f>INDEX(#REF!,MATCH($K8,#REF!,0))</f>
        <v>#REF!</v>
      </c>
      <c r="AF8" s="3" t="e">
        <f>INDEX(#REF!,MATCH($K8,#REF!,0))</f>
        <v>#REF!</v>
      </c>
      <c r="AG8" s="125" t="e">
        <f t="shared" si="4"/>
        <v>#REF!</v>
      </c>
      <c r="AH8" s="133" t="e">
        <f t="shared" si="5"/>
        <v>#REF!</v>
      </c>
      <c r="AI8" s="3" t="e">
        <f>INDEX(#REF!,MATCH($K8,#REF!,0))</f>
        <v>#REF!</v>
      </c>
      <c r="AJ8" s="145" t="e">
        <f t="shared" si="6"/>
        <v>#REF!</v>
      </c>
      <c r="AK8" s="3" t="e">
        <f>INDEX(#REF!,MATCH($K8,#REF!,0))</f>
        <v>#REF!</v>
      </c>
      <c r="AL8" s="125" t="e">
        <f t="shared" si="7"/>
        <v>#REF!</v>
      </c>
      <c r="AM8" s="150" t="e">
        <f t="shared" si="8"/>
        <v>#REF!</v>
      </c>
      <c r="AN8" s="154">
        <v>27500</v>
      </c>
      <c r="AO8" s="3" t="e">
        <f>INDEX(#REF!,MATCH($K8,#REF!,0))</f>
        <v>#REF!</v>
      </c>
      <c r="AP8" s="3" t="e">
        <f>INDEX(#REF!,MATCH($K8,#REF!,0))</f>
        <v>#REF!</v>
      </c>
      <c r="AQ8" s="159" t="e">
        <f>INDEX(#REF!,MATCH($K8,#REF!,0))</f>
        <v>#REF!</v>
      </c>
      <c r="AR8" s="161">
        <v>1</v>
      </c>
      <c r="AS8" s="164" t="e">
        <f t="shared" si="9"/>
        <v>#REF!</v>
      </c>
      <c r="AT8" s="165" t="e">
        <f t="shared" si="10"/>
        <v>#REF!</v>
      </c>
      <c r="AU8" s="169" t="e">
        <f t="shared" si="11"/>
        <v>#REF!</v>
      </c>
    </row>
    <row r="9" spans="2:49" x14ac:dyDescent="0.4">
      <c r="B9" s="20"/>
      <c r="C9" s="20"/>
      <c r="D9" s="19"/>
      <c r="E9" s="19"/>
      <c r="F9" s="24"/>
      <c r="G9" s="24"/>
      <c r="H9" s="77"/>
      <c r="I9" s="78"/>
      <c r="K9" s="78"/>
      <c r="L9" s="113" t="e">
        <f>INDEX(#REF!,MATCH($K9,#REF!,0))</f>
        <v>#REF!</v>
      </c>
      <c r="M9" s="3" t="e">
        <f>INDEX(#REF!,MATCH($K9,#REF!,0))</f>
        <v>#REF!</v>
      </c>
      <c r="N9" s="3" t="e">
        <f>INDEX(#REF!,MATCH($K9,#REF!,0))</f>
        <v>#REF!</v>
      </c>
      <c r="O9" s="81" t="e">
        <f>INDEX(#REF!,MATCH($K9,#REF!,0))</f>
        <v>#REF!</v>
      </c>
      <c r="P9" s="3" t="e">
        <f>INDEX(#REF!,MATCH($K9,#REF!,0))</f>
        <v>#REF!</v>
      </c>
      <c r="Q9" s="78" t="e">
        <f>INDEX(#REF!,MATCH($K9,#REF!,0))</f>
        <v>#REF!</v>
      </c>
      <c r="R9" s="3" t="e">
        <f>INDEX(#REF!,MATCH($K9,#REF!,0))</f>
        <v>#REF!</v>
      </c>
      <c r="S9" s="121">
        <f t="shared" si="0"/>
        <v>0</v>
      </c>
      <c r="T9" s="121">
        <f t="shared" si="0"/>
        <v>0</v>
      </c>
      <c r="U9" s="3" t="e">
        <f>INDEX(#REF!,MATCH($K9,#REF!,0))</f>
        <v>#REF!</v>
      </c>
      <c r="V9" s="3" t="e">
        <f>INDEX(#REF!,MATCH($K9,#REF!,0))</f>
        <v>#REF!</v>
      </c>
      <c r="W9" s="3" t="e">
        <f>INDEX(#REF!,MATCH($K9,#REF!,0))</f>
        <v>#REF!</v>
      </c>
      <c r="X9" s="3" t="e">
        <f>INDEX(#REF!,MATCH($K9,#REF!,0))</f>
        <v>#REF!</v>
      </c>
      <c r="Y9" s="125" t="e">
        <f t="shared" si="1"/>
        <v>#REF!</v>
      </c>
      <c r="Z9" s="128" t="e">
        <f t="shared" si="2"/>
        <v>#REF!</v>
      </c>
      <c r="AA9" s="3" t="e">
        <f>INDEX(#REF!,MATCH($K9,#REF!,0))</f>
        <v>#REF!</v>
      </c>
      <c r="AB9" s="3" t="e">
        <f>INDEX(#REF!,MATCH($K9,#REF!,0))</f>
        <v>#REF!</v>
      </c>
      <c r="AC9" s="133" t="e">
        <f t="shared" si="3"/>
        <v>#REF!</v>
      </c>
      <c r="AD9" s="138" t="e">
        <f>INDEX(#REF!,MATCH($K9,#REF!,0))</f>
        <v>#REF!</v>
      </c>
      <c r="AE9" s="113" t="e">
        <f>INDEX(#REF!,MATCH($K9,#REF!,0))</f>
        <v>#REF!</v>
      </c>
      <c r="AF9" s="3" t="e">
        <f>INDEX(#REF!,MATCH($K9,#REF!,0))</f>
        <v>#REF!</v>
      </c>
      <c r="AG9" s="125" t="e">
        <f t="shared" si="4"/>
        <v>#REF!</v>
      </c>
      <c r="AH9" s="133" t="e">
        <f t="shared" si="5"/>
        <v>#REF!</v>
      </c>
      <c r="AI9" s="3" t="e">
        <f>INDEX(#REF!,MATCH($K9,#REF!,0))</f>
        <v>#REF!</v>
      </c>
      <c r="AJ9" s="145" t="e">
        <f t="shared" si="6"/>
        <v>#REF!</v>
      </c>
      <c r="AK9" s="3" t="e">
        <f>INDEX(#REF!,MATCH($K9,#REF!,0))</f>
        <v>#REF!</v>
      </c>
      <c r="AL9" s="125" t="e">
        <f t="shared" si="7"/>
        <v>#REF!</v>
      </c>
      <c r="AM9" s="150" t="e">
        <f t="shared" si="8"/>
        <v>#REF!</v>
      </c>
      <c r="AN9" s="154">
        <v>27500</v>
      </c>
      <c r="AO9" s="3" t="e">
        <f>INDEX(#REF!,MATCH($K9,#REF!,0))</f>
        <v>#REF!</v>
      </c>
      <c r="AP9" s="3" t="e">
        <f>INDEX(#REF!,MATCH($K9,#REF!,0))</f>
        <v>#REF!</v>
      </c>
      <c r="AQ9" s="159" t="e">
        <f>INDEX(#REF!,MATCH($K9,#REF!,0))</f>
        <v>#REF!</v>
      </c>
      <c r="AR9" s="161">
        <v>1</v>
      </c>
      <c r="AS9" s="164" t="e">
        <f t="shared" si="9"/>
        <v>#REF!</v>
      </c>
      <c r="AT9" s="165" t="e">
        <f t="shared" si="10"/>
        <v>#REF!</v>
      </c>
      <c r="AU9" s="169" t="e">
        <f t="shared" si="11"/>
        <v>#REF!</v>
      </c>
    </row>
    <row r="10" spans="2:49" x14ac:dyDescent="0.4">
      <c r="B10" s="20"/>
      <c r="C10" s="20"/>
      <c r="D10" s="19"/>
      <c r="E10" s="19"/>
      <c r="F10" s="24"/>
      <c r="G10" s="24"/>
      <c r="H10" s="77"/>
      <c r="I10" s="78"/>
      <c r="K10" s="78"/>
      <c r="L10" s="113" t="e">
        <f>INDEX(#REF!,MATCH($K10,#REF!,0))</f>
        <v>#REF!</v>
      </c>
      <c r="M10" s="3" t="e">
        <f>INDEX(#REF!,MATCH($K10,#REF!,0))</f>
        <v>#REF!</v>
      </c>
      <c r="N10" s="3" t="e">
        <f>INDEX(#REF!,MATCH($K10,#REF!,0))</f>
        <v>#REF!</v>
      </c>
      <c r="O10" s="81" t="e">
        <f>INDEX(#REF!,MATCH($K10,#REF!,0))</f>
        <v>#REF!</v>
      </c>
      <c r="P10" s="3" t="e">
        <f>INDEX(#REF!,MATCH($K10,#REF!,0))</f>
        <v>#REF!</v>
      </c>
      <c r="Q10" s="78" t="e">
        <f>INDEX(#REF!,MATCH($K10,#REF!,0))</f>
        <v>#REF!</v>
      </c>
      <c r="R10" s="3" t="e">
        <f>INDEX(#REF!,MATCH($K10,#REF!,0))</f>
        <v>#REF!</v>
      </c>
      <c r="S10" s="121">
        <f t="shared" si="0"/>
        <v>0</v>
      </c>
      <c r="T10" s="121">
        <f t="shared" si="0"/>
        <v>0</v>
      </c>
      <c r="U10" s="3" t="e">
        <f>INDEX(#REF!,MATCH($K10,#REF!,0))</f>
        <v>#REF!</v>
      </c>
      <c r="V10" s="3" t="e">
        <f>INDEX(#REF!,MATCH($K10,#REF!,0))</f>
        <v>#REF!</v>
      </c>
      <c r="W10" s="3" t="e">
        <f>INDEX(#REF!,MATCH($K10,#REF!,0))</f>
        <v>#REF!</v>
      </c>
      <c r="X10" s="3" t="e">
        <f>INDEX(#REF!,MATCH($K10,#REF!,0))</f>
        <v>#REF!</v>
      </c>
      <c r="Y10" s="125" t="e">
        <f t="shared" si="1"/>
        <v>#REF!</v>
      </c>
      <c r="Z10" s="128" t="e">
        <f t="shared" si="2"/>
        <v>#REF!</v>
      </c>
      <c r="AA10" s="3" t="e">
        <f>INDEX(#REF!,MATCH($K10,#REF!,0))</f>
        <v>#REF!</v>
      </c>
      <c r="AB10" s="3" t="e">
        <f>INDEX(#REF!,MATCH($K10,#REF!,0))</f>
        <v>#REF!</v>
      </c>
      <c r="AC10" s="133" t="e">
        <f t="shared" si="3"/>
        <v>#REF!</v>
      </c>
      <c r="AD10" s="138" t="e">
        <f>INDEX(#REF!,MATCH($K10,#REF!,0))</f>
        <v>#REF!</v>
      </c>
      <c r="AE10" s="113" t="e">
        <f>INDEX(#REF!,MATCH($K10,#REF!,0))</f>
        <v>#REF!</v>
      </c>
      <c r="AF10" s="3" t="e">
        <f>INDEX(#REF!,MATCH($K10,#REF!,0))</f>
        <v>#REF!</v>
      </c>
      <c r="AG10" s="125" t="e">
        <f t="shared" si="4"/>
        <v>#REF!</v>
      </c>
      <c r="AH10" s="133" t="e">
        <f t="shared" si="5"/>
        <v>#REF!</v>
      </c>
      <c r="AI10" s="3" t="e">
        <f>INDEX(#REF!,MATCH($K10,#REF!,0))</f>
        <v>#REF!</v>
      </c>
      <c r="AJ10" s="145" t="e">
        <f t="shared" si="6"/>
        <v>#REF!</v>
      </c>
      <c r="AK10" s="3" t="e">
        <f>INDEX(#REF!,MATCH($K10,#REF!,0))</f>
        <v>#REF!</v>
      </c>
      <c r="AL10" s="125" t="e">
        <f t="shared" si="7"/>
        <v>#REF!</v>
      </c>
      <c r="AM10" s="150" t="e">
        <f t="shared" si="8"/>
        <v>#REF!</v>
      </c>
      <c r="AN10" s="154">
        <v>27500</v>
      </c>
      <c r="AO10" s="3" t="e">
        <f>INDEX(#REF!,MATCH($K10,#REF!,0))</f>
        <v>#REF!</v>
      </c>
      <c r="AP10" s="3" t="e">
        <f>INDEX(#REF!,MATCH($K10,#REF!,0))</f>
        <v>#REF!</v>
      </c>
      <c r="AQ10" s="159" t="e">
        <f>INDEX(#REF!,MATCH($K10,#REF!,0))</f>
        <v>#REF!</v>
      </c>
      <c r="AR10" s="161">
        <v>1</v>
      </c>
      <c r="AS10" s="164" t="e">
        <f t="shared" si="9"/>
        <v>#REF!</v>
      </c>
      <c r="AT10" s="165" t="e">
        <f t="shared" si="10"/>
        <v>#REF!</v>
      </c>
      <c r="AU10" s="169" t="e">
        <f t="shared" si="11"/>
        <v>#REF!</v>
      </c>
    </row>
    <row r="11" spans="2:49" x14ac:dyDescent="0.4">
      <c r="B11" s="20"/>
      <c r="C11" s="20"/>
      <c r="D11" s="19"/>
      <c r="E11" s="19"/>
      <c r="F11" s="24"/>
      <c r="G11" s="24"/>
      <c r="H11" s="77"/>
      <c r="I11" s="78"/>
      <c r="K11" s="78"/>
      <c r="L11" s="113" t="e">
        <f>INDEX(#REF!,MATCH($K11,#REF!,0))</f>
        <v>#REF!</v>
      </c>
      <c r="M11" s="3" t="e">
        <f>INDEX(#REF!,MATCH($K11,#REF!,0))</f>
        <v>#REF!</v>
      </c>
      <c r="N11" s="3" t="e">
        <f>INDEX(#REF!,MATCH($K11,#REF!,0))</f>
        <v>#REF!</v>
      </c>
      <c r="O11" s="81" t="e">
        <f>INDEX(#REF!,MATCH($K11,#REF!,0))</f>
        <v>#REF!</v>
      </c>
      <c r="P11" s="3" t="e">
        <f>INDEX(#REF!,MATCH($K11,#REF!,0))</f>
        <v>#REF!</v>
      </c>
      <c r="Q11" s="78" t="e">
        <f>INDEX(#REF!,MATCH($K11,#REF!,0))</f>
        <v>#REF!</v>
      </c>
      <c r="R11" s="3" t="e">
        <f>INDEX(#REF!,MATCH($K11,#REF!,0))</f>
        <v>#REF!</v>
      </c>
      <c r="S11" s="121">
        <f t="shared" si="0"/>
        <v>0</v>
      </c>
      <c r="T11" s="121">
        <f t="shared" si="0"/>
        <v>0</v>
      </c>
      <c r="U11" s="3" t="e">
        <f>INDEX(#REF!,MATCH($K11,#REF!,0))</f>
        <v>#REF!</v>
      </c>
      <c r="V11" s="3" t="e">
        <f>INDEX(#REF!,MATCH($K11,#REF!,0))</f>
        <v>#REF!</v>
      </c>
      <c r="W11" s="3" t="e">
        <f>INDEX(#REF!,MATCH($K11,#REF!,0))</f>
        <v>#REF!</v>
      </c>
      <c r="X11" s="3" t="e">
        <f>INDEX(#REF!,MATCH($K11,#REF!,0))</f>
        <v>#REF!</v>
      </c>
      <c r="Y11" s="125" t="e">
        <f t="shared" si="1"/>
        <v>#REF!</v>
      </c>
      <c r="Z11" s="128" t="e">
        <f t="shared" si="2"/>
        <v>#REF!</v>
      </c>
      <c r="AA11" s="3" t="e">
        <f>INDEX(#REF!,MATCH($K11,#REF!,0))</f>
        <v>#REF!</v>
      </c>
      <c r="AB11" s="3" t="e">
        <f>INDEX(#REF!,MATCH($K11,#REF!,0))</f>
        <v>#REF!</v>
      </c>
      <c r="AC11" s="133" t="e">
        <f t="shared" si="3"/>
        <v>#REF!</v>
      </c>
      <c r="AD11" s="138" t="e">
        <f>INDEX(#REF!,MATCH($K11,#REF!,0))</f>
        <v>#REF!</v>
      </c>
      <c r="AE11" s="113" t="e">
        <f>INDEX(#REF!,MATCH($K11,#REF!,0))</f>
        <v>#REF!</v>
      </c>
      <c r="AF11" s="3" t="e">
        <f>INDEX(#REF!,MATCH($K11,#REF!,0))</f>
        <v>#REF!</v>
      </c>
      <c r="AG11" s="125" t="e">
        <f t="shared" si="4"/>
        <v>#REF!</v>
      </c>
      <c r="AH11" s="133" t="e">
        <f t="shared" si="5"/>
        <v>#REF!</v>
      </c>
      <c r="AI11" s="3" t="e">
        <f>INDEX(#REF!,MATCH($K11,#REF!,0))</f>
        <v>#REF!</v>
      </c>
      <c r="AJ11" s="145" t="e">
        <f t="shared" si="6"/>
        <v>#REF!</v>
      </c>
      <c r="AK11" s="3" t="e">
        <f>INDEX(#REF!,MATCH($K11,#REF!,0))</f>
        <v>#REF!</v>
      </c>
      <c r="AL11" s="125" t="e">
        <f t="shared" si="7"/>
        <v>#REF!</v>
      </c>
      <c r="AM11" s="150" t="e">
        <f t="shared" si="8"/>
        <v>#REF!</v>
      </c>
      <c r="AN11" s="154">
        <v>27500</v>
      </c>
      <c r="AO11" s="3" t="e">
        <f>INDEX(#REF!,MATCH($K11,#REF!,0))</f>
        <v>#REF!</v>
      </c>
      <c r="AP11" s="3" t="e">
        <f>INDEX(#REF!,MATCH($K11,#REF!,0))</f>
        <v>#REF!</v>
      </c>
      <c r="AQ11" s="159" t="e">
        <f>INDEX(#REF!,MATCH($K11,#REF!,0))</f>
        <v>#REF!</v>
      </c>
      <c r="AR11" s="161">
        <v>1</v>
      </c>
      <c r="AS11" s="164" t="e">
        <f t="shared" si="9"/>
        <v>#REF!</v>
      </c>
      <c r="AT11" s="165" t="e">
        <f t="shared" si="10"/>
        <v>#REF!</v>
      </c>
      <c r="AU11" s="169" t="e">
        <f t="shared" si="11"/>
        <v>#REF!</v>
      </c>
    </row>
    <row r="12" spans="2:49" x14ac:dyDescent="0.4">
      <c r="B12" s="20"/>
      <c r="C12" s="20"/>
      <c r="D12" s="19"/>
      <c r="E12" s="19"/>
      <c r="F12" s="24"/>
      <c r="G12" s="24"/>
      <c r="H12" s="77"/>
      <c r="I12" s="78"/>
      <c r="K12" s="78"/>
      <c r="L12" s="113" t="e">
        <f>INDEX(#REF!,MATCH($K12,#REF!,0))</f>
        <v>#REF!</v>
      </c>
      <c r="M12" s="3" t="e">
        <f>INDEX(#REF!,MATCH($K12,#REF!,0))</f>
        <v>#REF!</v>
      </c>
      <c r="N12" s="3" t="e">
        <f>INDEX(#REF!,MATCH($K12,#REF!,0))</f>
        <v>#REF!</v>
      </c>
      <c r="O12" s="81" t="e">
        <f>INDEX(#REF!,MATCH($K12,#REF!,0))</f>
        <v>#REF!</v>
      </c>
      <c r="P12" s="3" t="e">
        <f>INDEX(#REF!,MATCH($K12,#REF!,0))</f>
        <v>#REF!</v>
      </c>
      <c r="Q12" s="78" t="e">
        <f>INDEX(#REF!,MATCH($K12,#REF!,0))</f>
        <v>#REF!</v>
      </c>
      <c r="R12" s="3" t="e">
        <f>INDEX(#REF!,MATCH($K12,#REF!,0))</f>
        <v>#REF!</v>
      </c>
      <c r="S12" s="121">
        <f t="shared" si="0"/>
        <v>0</v>
      </c>
      <c r="T12" s="121">
        <f t="shared" si="0"/>
        <v>0</v>
      </c>
      <c r="U12" s="3" t="e">
        <f>INDEX(#REF!,MATCH($K12,#REF!,0))</f>
        <v>#REF!</v>
      </c>
      <c r="V12" s="3" t="e">
        <f>INDEX(#REF!,MATCH($K12,#REF!,0))</f>
        <v>#REF!</v>
      </c>
      <c r="W12" s="3" t="e">
        <f>INDEX(#REF!,MATCH($K12,#REF!,0))</f>
        <v>#REF!</v>
      </c>
      <c r="X12" s="3" t="e">
        <f>INDEX(#REF!,MATCH($K12,#REF!,0))</f>
        <v>#REF!</v>
      </c>
      <c r="Y12" s="125" t="e">
        <f t="shared" si="1"/>
        <v>#REF!</v>
      </c>
      <c r="Z12" s="128" t="e">
        <f t="shared" si="2"/>
        <v>#REF!</v>
      </c>
      <c r="AA12" s="3" t="e">
        <f>INDEX(#REF!,MATCH($K12,#REF!,0))</f>
        <v>#REF!</v>
      </c>
      <c r="AB12" s="3" t="e">
        <f>INDEX(#REF!,MATCH($K12,#REF!,0))</f>
        <v>#REF!</v>
      </c>
      <c r="AC12" s="133" t="e">
        <f t="shared" si="3"/>
        <v>#REF!</v>
      </c>
      <c r="AD12" s="138" t="e">
        <f>INDEX(#REF!,MATCH($K12,#REF!,0))</f>
        <v>#REF!</v>
      </c>
      <c r="AE12" s="113" t="e">
        <f>INDEX(#REF!,MATCH($K12,#REF!,0))</f>
        <v>#REF!</v>
      </c>
      <c r="AF12" s="3" t="e">
        <f>INDEX(#REF!,MATCH($K12,#REF!,0))</f>
        <v>#REF!</v>
      </c>
      <c r="AG12" s="125" t="e">
        <f t="shared" si="4"/>
        <v>#REF!</v>
      </c>
      <c r="AH12" s="133" t="e">
        <f t="shared" si="5"/>
        <v>#REF!</v>
      </c>
      <c r="AI12" s="3" t="e">
        <f>INDEX(#REF!,MATCH($K12,#REF!,0))</f>
        <v>#REF!</v>
      </c>
      <c r="AJ12" s="145" t="e">
        <f t="shared" si="6"/>
        <v>#REF!</v>
      </c>
      <c r="AK12" s="3" t="e">
        <f>INDEX(#REF!,MATCH($K12,#REF!,0))</f>
        <v>#REF!</v>
      </c>
      <c r="AL12" s="125" t="e">
        <f t="shared" si="7"/>
        <v>#REF!</v>
      </c>
      <c r="AM12" s="150" t="e">
        <f t="shared" si="8"/>
        <v>#REF!</v>
      </c>
      <c r="AN12" s="154">
        <v>27500</v>
      </c>
      <c r="AO12" s="3" t="e">
        <f>INDEX(#REF!,MATCH($K12,#REF!,0))</f>
        <v>#REF!</v>
      </c>
      <c r="AP12" s="3" t="e">
        <f>INDEX(#REF!,MATCH($K12,#REF!,0))</f>
        <v>#REF!</v>
      </c>
      <c r="AQ12" s="159" t="e">
        <f>INDEX(#REF!,MATCH($K12,#REF!,0))</f>
        <v>#REF!</v>
      </c>
      <c r="AR12" s="161">
        <v>1</v>
      </c>
      <c r="AS12" s="164" t="e">
        <f t="shared" si="9"/>
        <v>#REF!</v>
      </c>
      <c r="AT12" s="165" t="e">
        <f t="shared" si="10"/>
        <v>#REF!</v>
      </c>
      <c r="AU12" s="169" t="e">
        <f t="shared" si="11"/>
        <v>#REF!</v>
      </c>
    </row>
    <row r="13" spans="2:49" x14ac:dyDescent="0.4">
      <c r="B13" s="20"/>
      <c r="C13" s="20"/>
      <c r="D13" s="19"/>
      <c r="E13" s="19"/>
      <c r="F13" s="24"/>
      <c r="G13" s="24"/>
      <c r="H13" s="77"/>
      <c r="I13" s="78"/>
      <c r="K13" s="78"/>
      <c r="L13" s="113" t="e">
        <f>INDEX(#REF!,MATCH($K13,#REF!,0))</f>
        <v>#REF!</v>
      </c>
      <c r="M13" s="3" t="e">
        <f>INDEX(#REF!,MATCH($K13,#REF!,0))</f>
        <v>#REF!</v>
      </c>
      <c r="N13" s="3" t="e">
        <f>INDEX(#REF!,MATCH($K13,#REF!,0))</f>
        <v>#REF!</v>
      </c>
      <c r="O13" s="81" t="e">
        <f>INDEX(#REF!,MATCH($K13,#REF!,0))</f>
        <v>#REF!</v>
      </c>
      <c r="P13" s="3" t="e">
        <f>INDEX(#REF!,MATCH($K13,#REF!,0))</f>
        <v>#REF!</v>
      </c>
      <c r="Q13" s="78" t="e">
        <f>INDEX(#REF!,MATCH($K13,#REF!,0))</f>
        <v>#REF!</v>
      </c>
      <c r="R13" s="3" t="e">
        <f>INDEX(#REF!,MATCH($K13,#REF!,0))</f>
        <v>#REF!</v>
      </c>
      <c r="S13" s="121">
        <f t="shared" si="0"/>
        <v>0</v>
      </c>
      <c r="T13" s="121">
        <f t="shared" si="0"/>
        <v>0</v>
      </c>
      <c r="U13" s="3" t="e">
        <f>INDEX(#REF!,MATCH($K13,#REF!,0))</f>
        <v>#REF!</v>
      </c>
      <c r="V13" s="3" t="e">
        <f>INDEX(#REF!,MATCH($K13,#REF!,0))</f>
        <v>#REF!</v>
      </c>
      <c r="W13" s="3" t="e">
        <f>INDEX(#REF!,MATCH($K13,#REF!,0))</f>
        <v>#REF!</v>
      </c>
      <c r="X13" s="3" t="e">
        <f>INDEX(#REF!,MATCH($K13,#REF!,0))</f>
        <v>#REF!</v>
      </c>
      <c r="Y13" s="125" t="e">
        <f t="shared" si="1"/>
        <v>#REF!</v>
      </c>
      <c r="Z13" s="128" t="e">
        <f t="shared" si="2"/>
        <v>#REF!</v>
      </c>
      <c r="AA13" s="3" t="e">
        <f>INDEX(#REF!,MATCH($K13,#REF!,0))</f>
        <v>#REF!</v>
      </c>
      <c r="AB13" s="3" t="e">
        <f>INDEX(#REF!,MATCH($K13,#REF!,0))</f>
        <v>#REF!</v>
      </c>
      <c r="AC13" s="133" t="e">
        <f t="shared" si="3"/>
        <v>#REF!</v>
      </c>
      <c r="AD13" s="138" t="e">
        <f>INDEX(#REF!,MATCH($K13,#REF!,0))</f>
        <v>#REF!</v>
      </c>
      <c r="AE13" s="113" t="e">
        <f>INDEX(#REF!,MATCH($K13,#REF!,0))</f>
        <v>#REF!</v>
      </c>
      <c r="AF13" s="3" t="e">
        <f>INDEX(#REF!,MATCH($K13,#REF!,0))</f>
        <v>#REF!</v>
      </c>
      <c r="AG13" s="125" t="e">
        <f t="shared" si="4"/>
        <v>#REF!</v>
      </c>
      <c r="AH13" s="133" t="e">
        <f t="shared" si="5"/>
        <v>#REF!</v>
      </c>
      <c r="AI13" s="3" t="e">
        <f>INDEX(#REF!,MATCH($K13,#REF!,0))</f>
        <v>#REF!</v>
      </c>
      <c r="AJ13" s="145" t="e">
        <f t="shared" si="6"/>
        <v>#REF!</v>
      </c>
      <c r="AK13" s="3" t="e">
        <f>INDEX(#REF!,MATCH($K13,#REF!,0))</f>
        <v>#REF!</v>
      </c>
      <c r="AL13" s="125" t="e">
        <f t="shared" si="7"/>
        <v>#REF!</v>
      </c>
      <c r="AM13" s="150" t="e">
        <f t="shared" si="8"/>
        <v>#REF!</v>
      </c>
      <c r="AN13" s="154">
        <v>27500</v>
      </c>
      <c r="AO13" s="3" t="e">
        <f>INDEX(#REF!,MATCH($K13,#REF!,0))</f>
        <v>#REF!</v>
      </c>
      <c r="AP13" s="3" t="e">
        <f>INDEX(#REF!,MATCH($K13,#REF!,0))</f>
        <v>#REF!</v>
      </c>
      <c r="AQ13" s="159" t="e">
        <f>INDEX(#REF!,MATCH($K13,#REF!,0))</f>
        <v>#REF!</v>
      </c>
      <c r="AR13" s="161">
        <v>1</v>
      </c>
      <c r="AS13" s="164" t="e">
        <f t="shared" si="9"/>
        <v>#REF!</v>
      </c>
      <c r="AT13" s="165" t="e">
        <f t="shared" si="10"/>
        <v>#REF!</v>
      </c>
      <c r="AU13" s="169" t="e">
        <f t="shared" si="11"/>
        <v>#REF!</v>
      </c>
    </row>
    <row r="14" spans="2:49" x14ac:dyDescent="0.4">
      <c r="B14" s="20"/>
      <c r="C14" s="20"/>
      <c r="D14" s="19"/>
      <c r="E14" s="19"/>
      <c r="F14" s="24"/>
      <c r="G14" s="24"/>
      <c r="H14" s="77"/>
      <c r="I14" s="78"/>
      <c r="K14" s="78"/>
      <c r="L14" s="113" t="e">
        <f>INDEX(#REF!,MATCH($K14,#REF!,0))</f>
        <v>#REF!</v>
      </c>
      <c r="M14" s="3" t="e">
        <f>INDEX(#REF!,MATCH($K14,#REF!,0))</f>
        <v>#REF!</v>
      </c>
      <c r="N14" s="3" t="e">
        <f>INDEX(#REF!,MATCH($K14,#REF!,0))</f>
        <v>#REF!</v>
      </c>
      <c r="O14" s="81" t="e">
        <f>INDEX(#REF!,MATCH($K14,#REF!,0))</f>
        <v>#REF!</v>
      </c>
      <c r="P14" s="3" t="e">
        <f>INDEX(#REF!,MATCH($K14,#REF!,0))</f>
        <v>#REF!</v>
      </c>
      <c r="Q14" s="78" t="e">
        <f>INDEX(#REF!,MATCH($K14,#REF!,0))</f>
        <v>#REF!</v>
      </c>
      <c r="R14" s="3" t="e">
        <f>INDEX(#REF!,MATCH($K14,#REF!,0))</f>
        <v>#REF!</v>
      </c>
      <c r="S14" s="121">
        <f t="shared" si="0"/>
        <v>0</v>
      </c>
      <c r="T14" s="121">
        <f t="shared" si="0"/>
        <v>0</v>
      </c>
      <c r="U14" s="3" t="e">
        <f>INDEX(#REF!,MATCH($K14,#REF!,0))</f>
        <v>#REF!</v>
      </c>
      <c r="V14" s="3" t="e">
        <f>INDEX(#REF!,MATCH($K14,#REF!,0))</f>
        <v>#REF!</v>
      </c>
      <c r="W14" s="3" t="e">
        <f>INDEX(#REF!,MATCH($K14,#REF!,0))</f>
        <v>#REF!</v>
      </c>
      <c r="X14" s="3" t="e">
        <f>INDEX(#REF!,MATCH($K14,#REF!,0))</f>
        <v>#REF!</v>
      </c>
      <c r="Y14" s="125" t="e">
        <f t="shared" si="1"/>
        <v>#REF!</v>
      </c>
      <c r="Z14" s="128" t="e">
        <f t="shared" si="2"/>
        <v>#REF!</v>
      </c>
      <c r="AA14" s="3" t="e">
        <f>INDEX(#REF!,MATCH($K14,#REF!,0))</f>
        <v>#REF!</v>
      </c>
      <c r="AB14" s="3" t="e">
        <f>INDEX(#REF!,MATCH($K14,#REF!,0))</f>
        <v>#REF!</v>
      </c>
      <c r="AC14" s="133" t="e">
        <f t="shared" si="3"/>
        <v>#REF!</v>
      </c>
      <c r="AD14" s="138" t="e">
        <f>INDEX(#REF!,MATCH($K14,#REF!,0))</f>
        <v>#REF!</v>
      </c>
      <c r="AE14" s="113" t="e">
        <f>INDEX(#REF!,MATCH($K14,#REF!,0))</f>
        <v>#REF!</v>
      </c>
      <c r="AF14" s="3" t="e">
        <f>INDEX(#REF!,MATCH($K14,#REF!,0))</f>
        <v>#REF!</v>
      </c>
      <c r="AG14" s="125" t="e">
        <f t="shared" si="4"/>
        <v>#REF!</v>
      </c>
      <c r="AH14" s="133" t="e">
        <f t="shared" si="5"/>
        <v>#REF!</v>
      </c>
      <c r="AI14" s="3" t="e">
        <f>INDEX(#REF!,MATCH($K14,#REF!,0))</f>
        <v>#REF!</v>
      </c>
      <c r="AJ14" s="145" t="e">
        <f t="shared" si="6"/>
        <v>#REF!</v>
      </c>
      <c r="AK14" s="3" t="e">
        <f>INDEX(#REF!,MATCH($K14,#REF!,0))</f>
        <v>#REF!</v>
      </c>
      <c r="AL14" s="125" t="e">
        <f t="shared" si="7"/>
        <v>#REF!</v>
      </c>
      <c r="AM14" s="150" t="e">
        <f t="shared" si="8"/>
        <v>#REF!</v>
      </c>
      <c r="AN14" s="154">
        <v>27500</v>
      </c>
      <c r="AO14" s="3" t="e">
        <f>INDEX(#REF!,MATCH($K14,#REF!,0))</f>
        <v>#REF!</v>
      </c>
      <c r="AP14" s="3" t="e">
        <f>INDEX(#REF!,MATCH($K14,#REF!,0))</f>
        <v>#REF!</v>
      </c>
      <c r="AQ14" s="159" t="e">
        <f>INDEX(#REF!,MATCH($K14,#REF!,0))</f>
        <v>#REF!</v>
      </c>
      <c r="AR14" s="161">
        <v>1</v>
      </c>
      <c r="AS14" s="164" t="e">
        <f t="shared" si="9"/>
        <v>#REF!</v>
      </c>
      <c r="AT14" s="165" t="e">
        <f t="shared" si="10"/>
        <v>#REF!</v>
      </c>
      <c r="AU14" s="169" t="e">
        <f t="shared" si="11"/>
        <v>#REF!</v>
      </c>
    </row>
    <row r="15" spans="2:49" x14ac:dyDescent="0.4">
      <c r="B15" s="20"/>
      <c r="C15" s="20"/>
      <c r="D15" s="19"/>
      <c r="E15" s="19"/>
      <c r="F15" s="24"/>
      <c r="G15" s="24"/>
      <c r="H15" s="77"/>
      <c r="I15" s="78"/>
      <c r="K15" s="78"/>
      <c r="L15" s="113" t="e">
        <f>INDEX(#REF!,MATCH($K15,#REF!,0))</f>
        <v>#REF!</v>
      </c>
      <c r="M15" s="3" t="e">
        <f>INDEX(#REF!,MATCH($K15,#REF!,0))</f>
        <v>#REF!</v>
      </c>
      <c r="N15" s="3" t="e">
        <f>INDEX(#REF!,MATCH($K15,#REF!,0))</f>
        <v>#REF!</v>
      </c>
      <c r="O15" s="81" t="e">
        <f>INDEX(#REF!,MATCH($K15,#REF!,0))</f>
        <v>#REF!</v>
      </c>
      <c r="P15" s="3" t="e">
        <f>INDEX(#REF!,MATCH($K15,#REF!,0))</f>
        <v>#REF!</v>
      </c>
      <c r="Q15" s="78" t="e">
        <f>INDEX(#REF!,MATCH($K15,#REF!,0))</f>
        <v>#REF!</v>
      </c>
      <c r="R15" s="3" t="e">
        <f>INDEX(#REF!,MATCH($K15,#REF!,0))</f>
        <v>#REF!</v>
      </c>
      <c r="S15" s="121">
        <f t="shared" si="0"/>
        <v>0</v>
      </c>
      <c r="T15" s="121">
        <f t="shared" si="0"/>
        <v>0</v>
      </c>
      <c r="U15" s="3" t="e">
        <f>INDEX(#REF!,MATCH($K15,#REF!,0))</f>
        <v>#REF!</v>
      </c>
      <c r="V15" s="3" t="e">
        <f>INDEX(#REF!,MATCH($K15,#REF!,0))</f>
        <v>#REF!</v>
      </c>
      <c r="W15" s="3" t="e">
        <f>INDEX(#REF!,MATCH($K15,#REF!,0))</f>
        <v>#REF!</v>
      </c>
      <c r="X15" s="3" t="e">
        <f>INDEX(#REF!,MATCH($K15,#REF!,0))</f>
        <v>#REF!</v>
      </c>
      <c r="Y15" s="125" t="e">
        <f t="shared" si="1"/>
        <v>#REF!</v>
      </c>
      <c r="Z15" s="128" t="e">
        <f t="shared" si="2"/>
        <v>#REF!</v>
      </c>
      <c r="AA15" s="3" t="e">
        <f>INDEX(#REF!,MATCH($K15,#REF!,0))</f>
        <v>#REF!</v>
      </c>
      <c r="AB15" s="3" t="e">
        <f>INDEX(#REF!,MATCH($K15,#REF!,0))</f>
        <v>#REF!</v>
      </c>
      <c r="AC15" s="133" t="e">
        <f t="shared" si="3"/>
        <v>#REF!</v>
      </c>
      <c r="AD15" s="138" t="e">
        <f>INDEX(#REF!,MATCH($K15,#REF!,0))</f>
        <v>#REF!</v>
      </c>
      <c r="AE15" s="113" t="e">
        <f>INDEX(#REF!,MATCH($K15,#REF!,0))</f>
        <v>#REF!</v>
      </c>
      <c r="AF15" s="3" t="e">
        <f>INDEX(#REF!,MATCH($K15,#REF!,0))</f>
        <v>#REF!</v>
      </c>
      <c r="AG15" s="125" t="e">
        <f t="shared" si="4"/>
        <v>#REF!</v>
      </c>
      <c r="AH15" s="133" t="e">
        <f t="shared" si="5"/>
        <v>#REF!</v>
      </c>
      <c r="AI15" s="3" t="e">
        <f>INDEX(#REF!,MATCH($K15,#REF!,0))</f>
        <v>#REF!</v>
      </c>
      <c r="AJ15" s="145" t="e">
        <f t="shared" si="6"/>
        <v>#REF!</v>
      </c>
      <c r="AK15" s="3" t="e">
        <f>INDEX(#REF!,MATCH($K15,#REF!,0))</f>
        <v>#REF!</v>
      </c>
      <c r="AL15" s="125" t="e">
        <f t="shared" si="7"/>
        <v>#REF!</v>
      </c>
      <c r="AM15" s="150" t="e">
        <f t="shared" si="8"/>
        <v>#REF!</v>
      </c>
      <c r="AN15" s="154">
        <v>27500</v>
      </c>
      <c r="AO15" s="3" t="e">
        <f>INDEX(#REF!,MATCH($K15,#REF!,0))</f>
        <v>#REF!</v>
      </c>
      <c r="AP15" s="3" t="e">
        <f>INDEX(#REF!,MATCH($K15,#REF!,0))</f>
        <v>#REF!</v>
      </c>
      <c r="AQ15" s="159" t="e">
        <f>INDEX(#REF!,MATCH($K15,#REF!,0))</f>
        <v>#REF!</v>
      </c>
      <c r="AR15" s="161">
        <v>1</v>
      </c>
      <c r="AS15" s="164" t="e">
        <f t="shared" si="9"/>
        <v>#REF!</v>
      </c>
      <c r="AT15" s="165" t="e">
        <f t="shared" si="10"/>
        <v>#REF!</v>
      </c>
      <c r="AU15" s="169" t="e">
        <f t="shared" si="11"/>
        <v>#REF!</v>
      </c>
    </row>
    <row r="16" spans="2:49" x14ac:dyDescent="0.4">
      <c r="B16" s="20"/>
      <c r="C16" s="20"/>
      <c r="D16" s="19"/>
      <c r="E16" s="19"/>
      <c r="F16" s="24"/>
      <c r="G16" s="24"/>
      <c r="H16" s="77"/>
      <c r="I16" s="78"/>
      <c r="K16" s="78"/>
      <c r="L16" s="113" t="e">
        <f>INDEX(#REF!,MATCH($K16,#REF!,0))</f>
        <v>#REF!</v>
      </c>
      <c r="M16" s="3" t="e">
        <f>INDEX(#REF!,MATCH($K16,#REF!,0))</f>
        <v>#REF!</v>
      </c>
      <c r="N16" s="3" t="e">
        <f>INDEX(#REF!,MATCH($K16,#REF!,0))</f>
        <v>#REF!</v>
      </c>
      <c r="O16" s="81" t="e">
        <f>INDEX(#REF!,MATCH($K16,#REF!,0))</f>
        <v>#REF!</v>
      </c>
      <c r="P16" s="3" t="e">
        <f>INDEX(#REF!,MATCH($K16,#REF!,0))</f>
        <v>#REF!</v>
      </c>
      <c r="Q16" s="78" t="e">
        <f>INDEX(#REF!,MATCH($K16,#REF!,0))</f>
        <v>#REF!</v>
      </c>
      <c r="R16" s="3" t="e">
        <f>INDEX(#REF!,MATCH($K16,#REF!,0))</f>
        <v>#REF!</v>
      </c>
      <c r="S16" s="121">
        <f t="shared" si="0"/>
        <v>0</v>
      </c>
      <c r="T16" s="121">
        <f t="shared" si="0"/>
        <v>0</v>
      </c>
      <c r="U16" s="3" t="e">
        <f>INDEX(#REF!,MATCH($K16,#REF!,0))</f>
        <v>#REF!</v>
      </c>
      <c r="V16" s="3" t="e">
        <f>INDEX(#REF!,MATCH($K16,#REF!,0))</f>
        <v>#REF!</v>
      </c>
      <c r="W16" s="3" t="e">
        <f>INDEX(#REF!,MATCH($K16,#REF!,0))</f>
        <v>#REF!</v>
      </c>
      <c r="X16" s="3" t="e">
        <f>INDEX(#REF!,MATCH($K16,#REF!,0))</f>
        <v>#REF!</v>
      </c>
      <c r="Y16" s="125" t="e">
        <f t="shared" si="1"/>
        <v>#REF!</v>
      </c>
      <c r="Z16" s="128" t="e">
        <f t="shared" si="2"/>
        <v>#REF!</v>
      </c>
      <c r="AA16" s="3" t="e">
        <f>INDEX(#REF!,MATCH($K16,#REF!,0))</f>
        <v>#REF!</v>
      </c>
      <c r="AB16" s="3" t="e">
        <f>INDEX(#REF!,MATCH($K16,#REF!,0))</f>
        <v>#REF!</v>
      </c>
      <c r="AC16" s="133" t="e">
        <f t="shared" si="3"/>
        <v>#REF!</v>
      </c>
      <c r="AD16" s="138" t="e">
        <f>INDEX(#REF!,MATCH($K16,#REF!,0))</f>
        <v>#REF!</v>
      </c>
      <c r="AE16" s="113" t="e">
        <f>INDEX(#REF!,MATCH($K16,#REF!,0))</f>
        <v>#REF!</v>
      </c>
      <c r="AF16" s="3" t="e">
        <f>INDEX(#REF!,MATCH($K16,#REF!,0))</f>
        <v>#REF!</v>
      </c>
      <c r="AG16" s="125" t="e">
        <f t="shared" si="4"/>
        <v>#REF!</v>
      </c>
      <c r="AH16" s="133" t="e">
        <f t="shared" si="5"/>
        <v>#REF!</v>
      </c>
      <c r="AI16" s="3" t="e">
        <f>INDEX(#REF!,MATCH($K16,#REF!,0))</f>
        <v>#REF!</v>
      </c>
      <c r="AJ16" s="145" t="e">
        <f t="shared" si="6"/>
        <v>#REF!</v>
      </c>
      <c r="AK16" s="3" t="e">
        <f>INDEX(#REF!,MATCH($K16,#REF!,0))</f>
        <v>#REF!</v>
      </c>
      <c r="AL16" s="125" t="e">
        <f t="shared" si="7"/>
        <v>#REF!</v>
      </c>
      <c r="AM16" s="150" t="e">
        <f t="shared" si="8"/>
        <v>#REF!</v>
      </c>
      <c r="AN16" s="154">
        <v>27500</v>
      </c>
      <c r="AO16" s="3" t="e">
        <f>INDEX(#REF!,MATCH($K16,#REF!,0))</f>
        <v>#REF!</v>
      </c>
      <c r="AP16" s="3" t="e">
        <f>INDEX(#REF!,MATCH($K16,#REF!,0))</f>
        <v>#REF!</v>
      </c>
      <c r="AQ16" s="159" t="e">
        <f>INDEX(#REF!,MATCH($K16,#REF!,0))</f>
        <v>#REF!</v>
      </c>
      <c r="AR16" s="161">
        <v>1</v>
      </c>
      <c r="AS16" s="164" t="e">
        <f t="shared" si="9"/>
        <v>#REF!</v>
      </c>
      <c r="AT16" s="165" t="e">
        <f t="shared" si="10"/>
        <v>#REF!</v>
      </c>
      <c r="AU16" s="169" t="e">
        <f t="shared" si="11"/>
        <v>#REF!</v>
      </c>
    </row>
    <row r="17" spans="2:47" x14ac:dyDescent="0.4">
      <c r="B17" s="20"/>
      <c r="C17" s="20"/>
      <c r="D17" s="19"/>
      <c r="E17" s="19"/>
      <c r="F17" s="24"/>
      <c r="G17" s="24"/>
      <c r="H17" s="77"/>
      <c r="I17" s="78"/>
      <c r="K17" s="78"/>
      <c r="L17" s="113" t="e">
        <f>INDEX(#REF!,MATCH($K17,#REF!,0))</f>
        <v>#REF!</v>
      </c>
      <c r="M17" s="3" t="e">
        <f>INDEX(#REF!,MATCH($K17,#REF!,0))</f>
        <v>#REF!</v>
      </c>
      <c r="N17" s="3" t="e">
        <f>INDEX(#REF!,MATCH($K17,#REF!,0))</f>
        <v>#REF!</v>
      </c>
      <c r="O17" s="81" t="e">
        <f>INDEX(#REF!,MATCH($K17,#REF!,0))</f>
        <v>#REF!</v>
      </c>
      <c r="P17" s="3" t="e">
        <f>INDEX(#REF!,MATCH($K17,#REF!,0))</f>
        <v>#REF!</v>
      </c>
      <c r="Q17" s="78" t="e">
        <f>INDEX(#REF!,MATCH($K17,#REF!,0))</f>
        <v>#REF!</v>
      </c>
      <c r="R17" s="3" t="e">
        <f>INDEX(#REF!,MATCH($K17,#REF!,0))</f>
        <v>#REF!</v>
      </c>
      <c r="S17" s="121">
        <f t="shared" si="0"/>
        <v>0</v>
      </c>
      <c r="T17" s="121">
        <f t="shared" si="0"/>
        <v>0</v>
      </c>
      <c r="U17" s="3" t="e">
        <f>INDEX(#REF!,MATCH($K17,#REF!,0))</f>
        <v>#REF!</v>
      </c>
      <c r="V17" s="3" t="e">
        <f>INDEX(#REF!,MATCH($K17,#REF!,0))</f>
        <v>#REF!</v>
      </c>
      <c r="W17" s="3" t="e">
        <f>INDEX(#REF!,MATCH($K17,#REF!,0))</f>
        <v>#REF!</v>
      </c>
      <c r="X17" s="3" t="e">
        <f>INDEX(#REF!,MATCH($K17,#REF!,0))</f>
        <v>#REF!</v>
      </c>
      <c r="Y17" s="125" t="e">
        <f t="shared" si="1"/>
        <v>#REF!</v>
      </c>
      <c r="Z17" s="128" t="e">
        <f t="shared" si="2"/>
        <v>#REF!</v>
      </c>
      <c r="AA17" s="3" t="e">
        <f>INDEX(#REF!,MATCH($K17,#REF!,0))</f>
        <v>#REF!</v>
      </c>
      <c r="AB17" s="3" t="e">
        <f>INDEX(#REF!,MATCH($K17,#REF!,0))</f>
        <v>#REF!</v>
      </c>
      <c r="AC17" s="133" t="e">
        <f t="shared" si="3"/>
        <v>#REF!</v>
      </c>
      <c r="AD17" s="138" t="e">
        <f>INDEX(#REF!,MATCH($K17,#REF!,0))</f>
        <v>#REF!</v>
      </c>
      <c r="AE17" s="113" t="e">
        <f>INDEX(#REF!,MATCH($K17,#REF!,0))</f>
        <v>#REF!</v>
      </c>
      <c r="AF17" s="3" t="e">
        <f>INDEX(#REF!,MATCH($K17,#REF!,0))</f>
        <v>#REF!</v>
      </c>
      <c r="AG17" s="125" t="e">
        <f t="shared" si="4"/>
        <v>#REF!</v>
      </c>
      <c r="AH17" s="133" t="e">
        <f t="shared" si="5"/>
        <v>#REF!</v>
      </c>
      <c r="AI17" s="3" t="e">
        <f>INDEX(#REF!,MATCH($K17,#REF!,0))</f>
        <v>#REF!</v>
      </c>
      <c r="AJ17" s="145" t="e">
        <f t="shared" si="6"/>
        <v>#REF!</v>
      </c>
      <c r="AK17" s="3" t="e">
        <f>INDEX(#REF!,MATCH($K17,#REF!,0))</f>
        <v>#REF!</v>
      </c>
      <c r="AL17" s="125" t="e">
        <f t="shared" si="7"/>
        <v>#REF!</v>
      </c>
      <c r="AM17" s="150" t="e">
        <f t="shared" si="8"/>
        <v>#REF!</v>
      </c>
      <c r="AN17" s="154">
        <v>27500</v>
      </c>
      <c r="AO17" s="3" t="e">
        <f>INDEX(#REF!,MATCH($K17,#REF!,0))</f>
        <v>#REF!</v>
      </c>
      <c r="AP17" s="3" t="e">
        <f>INDEX(#REF!,MATCH($K17,#REF!,0))</f>
        <v>#REF!</v>
      </c>
      <c r="AQ17" s="159" t="e">
        <f>INDEX(#REF!,MATCH($K17,#REF!,0))</f>
        <v>#REF!</v>
      </c>
      <c r="AR17" s="161">
        <v>1</v>
      </c>
      <c r="AS17" s="164" t="e">
        <f t="shared" si="9"/>
        <v>#REF!</v>
      </c>
      <c r="AT17" s="165" t="e">
        <f t="shared" si="10"/>
        <v>#REF!</v>
      </c>
      <c r="AU17" s="169" t="e">
        <f t="shared" si="11"/>
        <v>#REF!</v>
      </c>
    </row>
    <row r="18" spans="2:47" x14ac:dyDescent="0.4">
      <c r="B18" s="20"/>
      <c r="C18" s="20"/>
      <c r="D18" s="19"/>
      <c r="E18" s="19"/>
      <c r="F18" s="24"/>
      <c r="G18" s="24"/>
      <c r="H18" s="77"/>
      <c r="I18" s="78"/>
      <c r="K18" s="78"/>
      <c r="L18" s="113" t="e">
        <f>INDEX(#REF!,MATCH($K18,#REF!,0))</f>
        <v>#REF!</v>
      </c>
      <c r="M18" s="3" t="e">
        <f>INDEX(#REF!,MATCH($K18,#REF!,0))</f>
        <v>#REF!</v>
      </c>
      <c r="N18" s="3" t="e">
        <f>INDEX(#REF!,MATCH($K18,#REF!,0))</f>
        <v>#REF!</v>
      </c>
      <c r="O18" s="81" t="e">
        <f>INDEX(#REF!,MATCH($K18,#REF!,0))</f>
        <v>#REF!</v>
      </c>
      <c r="P18" s="3" t="e">
        <f>INDEX(#REF!,MATCH($K18,#REF!,0))</f>
        <v>#REF!</v>
      </c>
      <c r="Q18" s="78" t="e">
        <f>INDEX(#REF!,MATCH($K18,#REF!,0))</f>
        <v>#REF!</v>
      </c>
      <c r="R18" s="3" t="e">
        <f>INDEX(#REF!,MATCH($K18,#REF!,0))</f>
        <v>#REF!</v>
      </c>
      <c r="S18" s="121">
        <f t="shared" si="0"/>
        <v>0</v>
      </c>
      <c r="T18" s="121">
        <f t="shared" si="0"/>
        <v>0</v>
      </c>
      <c r="U18" s="3" t="e">
        <f>INDEX(#REF!,MATCH($K18,#REF!,0))</f>
        <v>#REF!</v>
      </c>
      <c r="V18" s="3" t="e">
        <f>INDEX(#REF!,MATCH($K18,#REF!,0))</f>
        <v>#REF!</v>
      </c>
      <c r="W18" s="3" t="e">
        <f>INDEX(#REF!,MATCH($K18,#REF!,0))</f>
        <v>#REF!</v>
      </c>
      <c r="X18" s="3" t="e">
        <f>INDEX(#REF!,MATCH($K18,#REF!,0))</f>
        <v>#REF!</v>
      </c>
      <c r="Y18" s="125" t="e">
        <f t="shared" si="1"/>
        <v>#REF!</v>
      </c>
      <c r="Z18" s="128" t="e">
        <f t="shared" si="2"/>
        <v>#REF!</v>
      </c>
      <c r="AA18" s="3" t="e">
        <f>INDEX(#REF!,MATCH($K18,#REF!,0))</f>
        <v>#REF!</v>
      </c>
      <c r="AB18" s="3" t="e">
        <f>INDEX(#REF!,MATCH($K18,#REF!,0))</f>
        <v>#REF!</v>
      </c>
      <c r="AC18" s="133" t="e">
        <f t="shared" si="3"/>
        <v>#REF!</v>
      </c>
      <c r="AD18" s="138" t="e">
        <f>INDEX(#REF!,MATCH($K18,#REF!,0))</f>
        <v>#REF!</v>
      </c>
      <c r="AE18" s="113" t="e">
        <f>INDEX(#REF!,MATCH($K18,#REF!,0))</f>
        <v>#REF!</v>
      </c>
      <c r="AF18" s="3" t="e">
        <f>INDEX(#REF!,MATCH($K18,#REF!,0))</f>
        <v>#REF!</v>
      </c>
      <c r="AG18" s="125" t="e">
        <f t="shared" si="4"/>
        <v>#REF!</v>
      </c>
      <c r="AH18" s="133" t="e">
        <f t="shared" si="5"/>
        <v>#REF!</v>
      </c>
      <c r="AI18" s="3" t="e">
        <f>INDEX(#REF!,MATCH($K18,#REF!,0))</f>
        <v>#REF!</v>
      </c>
      <c r="AJ18" s="145" t="e">
        <f t="shared" si="6"/>
        <v>#REF!</v>
      </c>
      <c r="AK18" s="3" t="e">
        <f>INDEX(#REF!,MATCH($K18,#REF!,0))</f>
        <v>#REF!</v>
      </c>
      <c r="AL18" s="125" t="e">
        <f t="shared" si="7"/>
        <v>#REF!</v>
      </c>
      <c r="AM18" s="150" t="e">
        <f t="shared" si="8"/>
        <v>#REF!</v>
      </c>
      <c r="AN18" s="154">
        <v>27500</v>
      </c>
      <c r="AO18" s="3" t="e">
        <f>INDEX(#REF!,MATCH($K18,#REF!,0))</f>
        <v>#REF!</v>
      </c>
      <c r="AP18" s="3" t="e">
        <f>INDEX(#REF!,MATCH($K18,#REF!,0))</f>
        <v>#REF!</v>
      </c>
      <c r="AQ18" s="159" t="e">
        <f>INDEX(#REF!,MATCH($K18,#REF!,0))</f>
        <v>#REF!</v>
      </c>
      <c r="AR18" s="161">
        <v>1</v>
      </c>
      <c r="AS18" s="164" t="e">
        <f t="shared" si="9"/>
        <v>#REF!</v>
      </c>
      <c r="AT18" s="165" t="e">
        <f t="shared" si="10"/>
        <v>#REF!</v>
      </c>
      <c r="AU18" s="169" t="e">
        <f t="shared" si="11"/>
        <v>#REF!</v>
      </c>
    </row>
    <row r="19" spans="2:47" x14ac:dyDescent="0.4">
      <c r="B19" s="20"/>
      <c r="C19" s="20"/>
      <c r="D19" s="19"/>
      <c r="E19" s="19"/>
      <c r="F19" s="24"/>
      <c r="G19" s="24"/>
      <c r="H19" s="77"/>
      <c r="I19" s="78"/>
      <c r="K19" s="78"/>
      <c r="L19" s="113" t="e">
        <f>INDEX(#REF!,MATCH($K19,#REF!,0))</f>
        <v>#REF!</v>
      </c>
      <c r="M19" s="3" t="e">
        <f>INDEX(#REF!,MATCH($K19,#REF!,0))</f>
        <v>#REF!</v>
      </c>
      <c r="N19" s="3" t="e">
        <f>INDEX(#REF!,MATCH($K19,#REF!,0))</f>
        <v>#REF!</v>
      </c>
      <c r="O19" s="81" t="e">
        <f>INDEX(#REF!,MATCH($K19,#REF!,0))</f>
        <v>#REF!</v>
      </c>
      <c r="P19" s="3" t="e">
        <f>INDEX(#REF!,MATCH($K19,#REF!,0))</f>
        <v>#REF!</v>
      </c>
      <c r="Q19" s="78" t="e">
        <f>INDEX(#REF!,MATCH($K19,#REF!,0))</f>
        <v>#REF!</v>
      </c>
      <c r="R19" s="3" t="e">
        <f>INDEX(#REF!,MATCH($K19,#REF!,0))</f>
        <v>#REF!</v>
      </c>
      <c r="S19" s="121">
        <f t="shared" si="0"/>
        <v>0</v>
      </c>
      <c r="T19" s="121">
        <f t="shared" si="0"/>
        <v>0</v>
      </c>
      <c r="U19" s="3" t="e">
        <f>INDEX(#REF!,MATCH($K19,#REF!,0))</f>
        <v>#REF!</v>
      </c>
      <c r="V19" s="3" t="e">
        <f>INDEX(#REF!,MATCH($K19,#REF!,0))</f>
        <v>#REF!</v>
      </c>
      <c r="W19" s="3" t="e">
        <f>INDEX(#REF!,MATCH($K19,#REF!,0))</f>
        <v>#REF!</v>
      </c>
      <c r="X19" s="3" t="e">
        <f>INDEX(#REF!,MATCH($K19,#REF!,0))</f>
        <v>#REF!</v>
      </c>
      <c r="Y19" s="125" t="e">
        <f t="shared" si="1"/>
        <v>#REF!</v>
      </c>
      <c r="Z19" s="128" t="e">
        <f t="shared" si="2"/>
        <v>#REF!</v>
      </c>
      <c r="AA19" s="3" t="e">
        <f>INDEX(#REF!,MATCH($K19,#REF!,0))</f>
        <v>#REF!</v>
      </c>
      <c r="AB19" s="3" t="e">
        <f>INDEX(#REF!,MATCH($K19,#REF!,0))</f>
        <v>#REF!</v>
      </c>
      <c r="AC19" s="133" t="e">
        <f t="shared" si="3"/>
        <v>#REF!</v>
      </c>
      <c r="AD19" s="138" t="e">
        <f>INDEX(#REF!,MATCH($K19,#REF!,0))</f>
        <v>#REF!</v>
      </c>
      <c r="AE19" s="113" t="e">
        <f>INDEX(#REF!,MATCH($K19,#REF!,0))</f>
        <v>#REF!</v>
      </c>
      <c r="AF19" s="3" t="e">
        <f>INDEX(#REF!,MATCH($K19,#REF!,0))</f>
        <v>#REF!</v>
      </c>
      <c r="AG19" s="125" t="e">
        <f t="shared" si="4"/>
        <v>#REF!</v>
      </c>
      <c r="AH19" s="133" t="e">
        <f t="shared" si="5"/>
        <v>#REF!</v>
      </c>
      <c r="AI19" s="3" t="e">
        <f>INDEX(#REF!,MATCH($K19,#REF!,0))</f>
        <v>#REF!</v>
      </c>
      <c r="AJ19" s="145" t="e">
        <f t="shared" si="6"/>
        <v>#REF!</v>
      </c>
      <c r="AK19" s="3" t="e">
        <f>INDEX(#REF!,MATCH($K19,#REF!,0))</f>
        <v>#REF!</v>
      </c>
      <c r="AL19" s="125" t="e">
        <f t="shared" si="7"/>
        <v>#REF!</v>
      </c>
      <c r="AM19" s="150" t="e">
        <f t="shared" si="8"/>
        <v>#REF!</v>
      </c>
      <c r="AN19" s="154">
        <v>27500</v>
      </c>
      <c r="AO19" s="3" t="e">
        <f>INDEX(#REF!,MATCH($K19,#REF!,0))</f>
        <v>#REF!</v>
      </c>
      <c r="AP19" s="3" t="e">
        <f>INDEX(#REF!,MATCH($K19,#REF!,0))</f>
        <v>#REF!</v>
      </c>
      <c r="AQ19" s="159" t="e">
        <f>INDEX(#REF!,MATCH($K19,#REF!,0))</f>
        <v>#REF!</v>
      </c>
      <c r="AR19" s="161">
        <v>1</v>
      </c>
      <c r="AS19" s="164" t="e">
        <f t="shared" si="9"/>
        <v>#REF!</v>
      </c>
      <c r="AT19" s="165" t="e">
        <f t="shared" si="10"/>
        <v>#REF!</v>
      </c>
      <c r="AU19" s="169" t="e">
        <f t="shared" si="11"/>
        <v>#REF!</v>
      </c>
    </row>
    <row r="20" spans="2:47" x14ac:dyDescent="0.4">
      <c r="B20" s="20"/>
      <c r="C20" s="20"/>
      <c r="D20" s="19"/>
      <c r="E20" s="19"/>
      <c r="F20" s="24"/>
      <c r="G20" s="24"/>
      <c r="H20" s="77"/>
      <c r="I20" s="78"/>
      <c r="K20" s="78"/>
      <c r="L20" s="113" t="e">
        <f>INDEX(#REF!,MATCH($K20,#REF!,0))</f>
        <v>#REF!</v>
      </c>
      <c r="M20" s="3" t="e">
        <f>INDEX(#REF!,MATCH($K20,#REF!,0))</f>
        <v>#REF!</v>
      </c>
      <c r="N20" s="3" t="e">
        <f>INDEX(#REF!,MATCH($K20,#REF!,0))</f>
        <v>#REF!</v>
      </c>
      <c r="O20" s="81" t="e">
        <f>INDEX(#REF!,MATCH($K20,#REF!,0))</f>
        <v>#REF!</v>
      </c>
      <c r="P20" s="3" t="e">
        <f>INDEX(#REF!,MATCH($K20,#REF!,0))</f>
        <v>#REF!</v>
      </c>
      <c r="Q20" s="78" t="e">
        <f>INDEX(#REF!,MATCH($K20,#REF!,0))</f>
        <v>#REF!</v>
      </c>
      <c r="R20" s="3" t="e">
        <f>INDEX(#REF!,MATCH($K20,#REF!,0))</f>
        <v>#REF!</v>
      </c>
      <c r="S20" s="121">
        <f t="shared" si="0"/>
        <v>0</v>
      </c>
      <c r="T20" s="121">
        <f t="shared" si="0"/>
        <v>0</v>
      </c>
      <c r="U20" s="3" t="e">
        <f>INDEX(#REF!,MATCH($K20,#REF!,0))</f>
        <v>#REF!</v>
      </c>
      <c r="V20" s="3" t="e">
        <f>INDEX(#REF!,MATCH($K20,#REF!,0))</f>
        <v>#REF!</v>
      </c>
      <c r="W20" s="3" t="e">
        <f>INDEX(#REF!,MATCH($K20,#REF!,0))</f>
        <v>#REF!</v>
      </c>
      <c r="X20" s="3" t="e">
        <f>INDEX(#REF!,MATCH($K20,#REF!,0))</f>
        <v>#REF!</v>
      </c>
      <c r="Y20" s="125" t="e">
        <f t="shared" si="1"/>
        <v>#REF!</v>
      </c>
      <c r="Z20" s="128" t="e">
        <f t="shared" si="2"/>
        <v>#REF!</v>
      </c>
      <c r="AA20" s="3" t="e">
        <f>INDEX(#REF!,MATCH($K20,#REF!,0))</f>
        <v>#REF!</v>
      </c>
      <c r="AB20" s="3" t="e">
        <f>INDEX(#REF!,MATCH($K20,#REF!,0))</f>
        <v>#REF!</v>
      </c>
      <c r="AC20" s="133" t="e">
        <f t="shared" si="3"/>
        <v>#REF!</v>
      </c>
      <c r="AD20" s="138" t="e">
        <f>INDEX(#REF!,MATCH($K20,#REF!,0))</f>
        <v>#REF!</v>
      </c>
      <c r="AE20" s="113" t="e">
        <f>INDEX(#REF!,MATCH($K20,#REF!,0))</f>
        <v>#REF!</v>
      </c>
      <c r="AF20" s="3" t="e">
        <f>INDEX(#REF!,MATCH($K20,#REF!,0))</f>
        <v>#REF!</v>
      </c>
      <c r="AG20" s="125" t="e">
        <f t="shared" si="4"/>
        <v>#REF!</v>
      </c>
      <c r="AH20" s="133" t="e">
        <f t="shared" si="5"/>
        <v>#REF!</v>
      </c>
      <c r="AI20" s="3" t="e">
        <f>INDEX(#REF!,MATCH($K20,#REF!,0))</f>
        <v>#REF!</v>
      </c>
      <c r="AJ20" s="145" t="e">
        <f t="shared" si="6"/>
        <v>#REF!</v>
      </c>
      <c r="AK20" s="3" t="e">
        <f>INDEX(#REF!,MATCH($K20,#REF!,0))</f>
        <v>#REF!</v>
      </c>
      <c r="AL20" s="125" t="e">
        <f t="shared" si="7"/>
        <v>#REF!</v>
      </c>
      <c r="AM20" s="150" t="e">
        <f t="shared" si="8"/>
        <v>#REF!</v>
      </c>
      <c r="AN20" s="154">
        <v>27500</v>
      </c>
      <c r="AO20" s="3" t="e">
        <f>INDEX(#REF!,MATCH($K20,#REF!,0))</f>
        <v>#REF!</v>
      </c>
      <c r="AP20" s="3" t="e">
        <f>INDEX(#REF!,MATCH($K20,#REF!,0))</f>
        <v>#REF!</v>
      </c>
      <c r="AQ20" s="159" t="e">
        <f>INDEX(#REF!,MATCH($K20,#REF!,0))</f>
        <v>#REF!</v>
      </c>
      <c r="AR20" s="161">
        <v>1</v>
      </c>
      <c r="AS20" s="164" t="e">
        <f t="shared" si="9"/>
        <v>#REF!</v>
      </c>
      <c r="AT20" s="165" t="e">
        <f t="shared" si="10"/>
        <v>#REF!</v>
      </c>
      <c r="AU20" s="169" t="e">
        <f t="shared" si="11"/>
        <v>#REF!</v>
      </c>
    </row>
    <row r="21" spans="2:47" x14ac:dyDescent="0.4">
      <c r="B21" s="20"/>
      <c r="C21" s="20"/>
      <c r="D21" s="19"/>
      <c r="E21" s="19"/>
      <c r="F21" s="24"/>
      <c r="G21" s="24"/>
      <c r="H21" s="77"/>
      <c r="I21" s="78"/>
      <c r="K21" s="78"/>
      <c r="L21" s="113" t="e">
        <f>INDEX(#REF!,MATCH($K21,#REF!,0))</f>
        <v>#REF!</v>
      </c>
      <c r="M21" s="3" t="e">
        <f>INDEX(#REF!,MATCH($K21,#REF!,0))</f>
        <v>#REF!</v>
      </c>
      <c r="N21" s="3" t="e">
        <f>INDEX(#REF!,MATCH($K21,#REF!,0))</f>
        <v>#REF!</v>
      </c>
      <c r="O21" s="81" t="e">
        <f>INDEX(#REF!,MATCH($K21,#REF!,0))</f>
        <v>#REF!</v>
      </c>
      <c r="P21" s="3" t="e">
        <f>INDEX(#REF!,MATCH($K21,#REF!,0))</f>
        <v>#REF!</v>
      </c>
      <c r="Q21" s="78" t="e">
        <f>INDEX(#REF!,MATCH($K21,#REF!,0))</f>
        <v>#REF!</v>
      </c>
      <c r="R21" s="3" t="e">
        <f>INDEX(#REF!,MATCH($K21,#REF!,0))</f>
        <v>#REF!</v>
      </c>
      <c r="S21" s="121">
        <f t="shared" si="0"/>
        <v>0</v>
      </c>
      <c r="T21" s="121">
        <f t="shared" si="0"/>
        <v>0</v>
      </c>
      <c r="U21" s="3" t="e">
        <f>INDEX(#REF!,MATCH($K21,#REF!,0))</f>
        <v>#REF!</v>
      </c>
      <c r="V21" s="3" t="e">
        <f>INDEX(#REF!,MATCH($K21,#REF!,0))</f>
        <v>#REF!</v>
      </c>
      <c r="W21" s="3" t="e">
        <f>INDEX(#REF!,MATCH($K21,#REF!,0))</f>
        <v>#REF!</v>
      </c>
      <c r="X21" s="3" t="e">
        <f>INDEX(#REF!,MATCH($K21,#REF!,0))</f>
        <v>#REF!</v>
      </c>
      <c r="Y21" s="125" t="e">
        <f t="shared" si="1"/>
        <v>#REF!</v>
      </c>
      <c r="Z21" s="128" t="e">
        <f t="shared" si="2"/>
        <v>#REF!</v>
      </c>
      <c r="AA21" s="3" t="e">
        <f>INDEX(#REF!,MATCH($K21,#REF!,0))</f>
        <v>#REF!</v>
      </c>
      <c r="AB21" s="3" t="e">
        <f>INDEX(#REF!,MATCH($K21,#REF!,0))</f>
        <v>#REF!</v>
      </c>
      <c r="AC21" s="133" t="e">
        <f t="shared" si="3"/>
        <v>#REF!</v>
      </c>
      <c r="AD21" s="138" t="e">
        <f>INDEX(#REF!,MATCH($K21,#REF!,0))</f>
        <v>#REF!</v>
      </c>
      <c r="AE21" s="113" t="e">
        <f>INDEX(#REF!,MATCH($K21,#REF!,0))</f>
        <v>#REF!</v>
      </c>
      <c r="AF21" s="3" t="e">
        <f>INDEX(#REF!,MATCH($K21,#REF!,0))</f>
        <v>#REF!</v>
      </c>
      <c r="AG21" s="125" t="e">
        <f t="shared" si="4"/>
        <v>#REF!</v>
      </c>
      <c r="AH21" s="133" t="e">
        <f t="shared" si="5"/>
        <v>#REF!</v>
      </c>
      <c r="AI21" s="3" t="e">
        <f>INDEX(#REF!,MATCH($K21,#REF!,0))</f>
        <v>#REF!</v>
      </c>
      <c r="AJ21" s="145" t="e">
        <f t="shared" si="6"/>
        <v>#REF!</v>
      </c>
      <c r="AK21" s="3" t="e">
        <f>INDEX(#REF!,MATCH($K21,#REF!,0))</f>
        <v>#REF!</v>
      </c>
      <c r="AL21" s="125" t="e">
        <f t="shared" si="7"/>
        <v>#REF!</v>
      </c>
      <c r="AM21" s="150" t="e">
        <f t="shared" si="8"/>
        <v>#REF!</v>
      </c>
      <c r="AN21" s="154">
        <v>27500</v>
      </c>
      <c r="AO21" s="3" t="e">
        <f>INDEX(#REF!,MATCH($K21,#REF!,0))</f>
        <v>#REF!</v>
      </c>
      <c r="AP21" s="3" t="e">
        <f>INDEX(#REF!,MATCH($K21,#REF!,0))</f>
        <v>#REF!</v>
      </c>
      <c r="AQ21" s="159" t="e">
        <f>INDEX(#REF!,MATCH($K21,#REF!,0))</f>
        <v>#REF!</v>
      </c>
      <c r="AR21" s="161">
        <v>1</v>
      </c>
      <c r="AS21" s="164" t="e">
        <f t="shared" si="9"/>
        <v>#REF!</v>
      </c>
      <c r="AT21" s="165" t="e">
        <f t="shared" si="10"/>
        <v>#REF!</v>
      </c>
      <c r="AU21" s="169" t="e">
        <f t="shared" si="11"/>
        <v>#REF!</v>
      </c>
    </row>
    <row r="22" spans="2:47" x14ac:dyDescent="0.4">
      <c r="B22" s="20"/>
      <c r="C22" s="20"/>
      <c r="D22" s="19"/>
      <c r="E22" s="19"/>
      <c r="F22" s="24"/>
      <c r="G22" s="24"/>
      <c r="H22" s="77"/>
      <c r="I22" s="78"/>
      <c r="K22" s="78"/>
      <c r="L22" s="113" t="e">
        <f>INDEX(#REF!,MATCH($K22,#REF!,0))</f>
        <v>#REF!</v>
      </c>
      <c r="M22" s="3" t="e">
        <f>INDEX(#REF!,MATCH($K22,#REF!,0))</f>
        <v>#REF!</v>
      </c>
      <c r="N22" s="3" t="e">
        <f>INDEX(#REF!,MATCH($K22,#REF!,0))</f>
        <v>#REF!</v>
      </c>
      <c r="O22" s="81" t="e">
        <f>INDEX(#REF!,MATCH($K22,#REF!,0))</f>
        <v>#REF!</v>
      </c>
      <c r="P22" s="3" t="e">
        <f>INDEX(#REF!,MATCH($K22,#REF!,0))</f>
        <v>#REF!</v>
      </c>
      <c r="Q22" s="78" t="e">
        <f>INDEX(#REF!,MATCH($K22,#REF!,0))</f>
        <v>#REF!</v>
      </c>
      <c r="R22" s="3" t="e">
        <f>INDEX(#REF!,MATCH($K22,#REF!,0))</f>
        <v>#REF!</v>
      </c>
      <c r="S22" s="121">
        <f t="shared" si="0"/>
        <v>0</v>
      </c>
      <c r="T22" s="121">
        <f t="shared" si="0"/>
        <v>0</v>
      </c>
      <c r="U22" s="3" t="e">
        <f>INDEX(#REF!,MATCH($K22,#REF!,0))</f>
        <v>#REF!</v>
      </c>
      <c r="V22" s="3" t="e">
        <f>INDEX(#REF!,MATCH($K22,#REF!,0))</f>
        <v>#REF!</v>
      </c>
      <c r="W22" s="3" t="e">
        <f>INDEX(#REF!,MATCH($K22,#REF!,0))</f>
        <v>#REF!</v>
      </c>
      <c r="X22" s="3" t="e">
        <f>INDEX(#REF!,MATCH($K22,#REF!,0))</f>
        <v>#REF!</v>
      </c>
      <c r="Y22" s="125" t="e">
        <f t="shared" si="1"/>
        <v>#REF!</v>
      </c>
      <c r="Z22" s="128" t="e">
        <f t="shared" si="2"/>
        <v>#REF!</v>
      </c>
      <c r="AA22" s="3" t="e">
        <f>INDEX(#REF!,MATCH($K22,#REF!,0))</f>
        <v>#REF!</v>
      </c>
      <c r="AB22" s="3" t="e">
        <f>INDEX(#REF!,MATCH($K22,#REF!,0))</f>
        <v>#REF!</v>
      </c>
      <c r="AC22" s="133" t="e">
        <f t="shared" si="3"/>
        <v>#REF!</v>
      </c>
      <c r="AD22" s="138" t="e">
        <f>INDEX(#REF!,MATCH($K22,#REF!,0))</f>
        <v>#REF!</v>
      </c>
      <c r="AE22" s="113" t="e">
        <f>INDEX(#REF!,MATCH($K22,#REF!,0))</f>
        <v>#REF!</v>
      </c>
      <c r="AF22" s="3" t="e">
        <f>INDEX(#REF!,MATCH($K22,#REF!,0))</f>
        <v>#REF!</v>
      </c>
      <c r="AG22" s="125" t="e">
        <f t="shared" si="4"/>
        <v>#REF!</v>
      </c>
      <c r="AH22" s="133" t="e">
        <f t="shared" si="5"/>
        <v>#REF!</v>
      </c>
      <c r="AI22" s="3" t="e">
        <f>INDEX(#REF!,MATCH($K22,#REF!,0))</f>
        <v>#REF!</v>
      </c>
      <c r="AJ22" s="145" t="e">
        <f t="shared" si="6"/>
        <v>#REF!</v>
      </c>
      <c r="AK22" s="3" t="e">
        <f>INDEX(#REF!,MATCH($K22,#REF!,0))</f>
        <v>#REF!</v>
      </c>
      <c r="AL22" s="125" t="e">
        <f t="shared" si="7"/>
        <v>#REF!</v>
      </c>
      <c r="AM22" s="150" t="e">
        <f t="shared" si="8"/>
        <v>#REF!</v>
      </c>
      <c r="AN22" s="154">
        <v>27500</v>
      </c>
      <c r="AO22" s="3" t="e">
        <f>INDEX(#REF!,MATCH($K22,#REF!,0))</f>
        <v>#REF!</v>
      </c>
      <c r="AP22" s="3" t="e">
        <f>INDEX(#REF!,MATCH($K22,#REF!,0))</f>
        <v>#REF!</v>
      </c>
      <c r="AQ22" s="159" t="e">
        <f>INDEX(#REF!,MATCH($K22,#REF!,0))</f>
        <v>#REF!</v>
      </c>
      <c r="AR22" s="161">
        <v>1</v>
      </c>
      <c r="AS22" s="164" t="e">
        <f t="shared" si="9"/>
        <v>#REF!</v>
      </c>
      <c r="AT22" s="165" t="e">
        <f t="shared" si="10"/>
        <v>#REF!</v>
      </c>
      <c r="AU22" s="169" t="e">
        <f t="shared" si="11"/>
        <v>#REF!</v>
      </c>
    </row>
    <row r="23" spans="2:47" x14ac:dyDescent="0.4">
      <c r="B23" s="20"/>
      <c r="C23" s="20"/>
      <c r="D23" s="19"/>
      <c r="E23" s="19"/>
      <c r="F23" s="24"/>
      <c r="G23" s="24"/>
      <c r="H23" s="77"/>
      <c r="I23" s="78"/>
      <c r="K23" s="78"/>
      <c r="L23" s="113" t="e">
        <f>INDEX(#REF!,MATCH($K23,#REF!,0))</f>
        <v>#REF!</v>
      </c>
      <c r="M23" s="3" t="e">
        <f>INDEX(#REF!,MATCH($K23,#REF!,0))</f>
        <v>#REF!</v>
      </c>
      <c r="N23" s="3" t="e">
        <f>INDEX(#REF!,MATCH($K23,#REF!,0))</f>
        <v>#REF!</v>
      </c>
      <c r="O23" s="81" t="e">
        <f>INDEX(#REF!,MATCH($K23,#REF!,0))</f>
        <v>#REF!</v>
      </c>
      <c r="P23" s="3" t="e">
        <f>INDEX(#REF!,MATCH($K23,#REF!,0))</f>
        <v>#REF!</v>
      </c>
      <c r="Q23" s="78" t="e">
        <f>INDEX(#REF!,MATCH($K23,#REF!,0))</f>
        <v>#REF!</v>
      </c>
      <c r="R23" s="3" t="e">
        <f>INDEX(#REF!,MATCH($K23,#REF!,0))</f>
        <v>#REF!</v>
      </c>
      <c r="S23" s="121">
        <f t="shared" si="0"/>
        <v>0</v>
      </c>
      <c r="T23" s="121">
        <f t="shared" si="0"/>
        <v>0</v>
      </c>
      <c r="U23" s="3" t="e">
        <f>INDEX(#REF!,MATCH($K23,#REF!,0))</f>
        <v>#REF!</v>
      </c>
      <c r="V23" s="3" t="e">
        <f>INDEX(#REF!,MATCH($K23,#REF!,0))</f>
        <v>#REF!</v>
      </c>
      <c r="W23" s="3" t="e">
        <f>INDEX(#REF!,MATCH($K23,#REF!,0))</f>
        <v>#REF!</v>
      </c>
      <c r="X23" s="3" t="e">
        <f>INDEX(#REF!,MATCH($K23,#REF!,0))</f>
        <v>#REF!</v>
      </c>
      <c r="Y23" s="125" t="e">
        <f t="shared" si="1"/>
        <v>#REF!</v>
      </c>
      <c r="Z23" s="128" t="e">
        <f t="shared" si="2"/>
        <v>#REF!</v>
      </c>
      <c r="AA23" s="3" t="e">
        <f>INDEX(#REF!,MATCH($K23,#REF!,0))</f>
        <v>#REF!</v>
      </c>
      <c r="AB23" s="3" t="e">
        <f>INDEX(#REF!,MATCH($K23,#REF!,0))</f>
        <v>#REF!</v>
      </c>
      <c r="AC23" s="133" t="e">
        <f t="shared" si="3"/>
        <v>#REF!</v>
      </c>
      <c r="AD23" s="138" t="e">
        <f>INDEX(#REF!,MATCH($K23,#REF!,0))</f>
        <v>#REF!</v>
      </c>
      <c r="AE23" s="113" t="e">
        <f>INDEX(#REF!,MATCH($K23,#REF!,0))</f>
        <v>#REF!</v>
      </c>
      <c r="AF23" s="3" t="e">
        <f>INDEX(#REF!,MATCH($K23,#REF!,0))</f>
        <v>#REF!</v>
      </c>
      <c r="AG23" s="125" t="e">
        <f t="shared" si="4"/>
        <v>#REF!</v>
      </c>
      <c r="AH23" s="133" t="e">
        <f t="shared" si="5"/>
        <v>#REF!</v>
      </c>
      <c r="AI23" s="3" t="e">
        <f>INDEX(#REF!,MATCH($K23,#REF!,0))</f>
        <v>#REF!</v>
      </c>
      <c r="AJ23" s="145" t="e">
        <f t="shared" si="6"/>
        <v>#REF!</v>
      </c>
      <c r="AK23" s="3" t="e">
        <f>INDEX(#REF!,MATCH($K23,#REF!,0))</f>
        <v>#REF!</v>
      </c>
      <c r="AL23" s="125" t="e">
        <f t="shared" si="7"/>
        <v>#REF!</v>
      </c>
      <c r="AM23" s="150" t="e">
        <f t="shared" si="8"/>
        <v>#REF!</v>
      </c>
      <c r="AN23" s="154">
        <v>27500</v>
      </c>
      <c r="AO23" s="3" t="e">
        <f>INDEX(#REF!,MATCH($K23,#REF!,0))</f>
        <v>#REF!</v>
      </c>
      <c r="AP23" s="3" t="e">
        <f>INDEX(#REF!,MATCH($K23,#REF!,0))</f>
        <v>#REF!</v>
      </c>
      <c r="AQ23" s="159" t="e">
        <f>INDEX(#REF!,MATCH($K23,#REF!,0))</f>
        <v>#REF!</v>
      </c>
      <c r="AR23" s="161">
        <v>1</v>
      </c>
      <c r="AS23" s="164" t="e">
        <f t="shared" si="9"/>
        <v>#REF!</v>
      </c>
      <c r="AT23" s="165" t="e">
        <f t="shared" si="10"/>
        <v>#REF!</v>
      </c>
      <c r="AU23" s="169" t="e">
        <f t="shared" si="11"/>
        <v>#REF!</v>
      </c>
    </row>
    <row r="24" spans="2:47" x14ac:dyDescent="0.4">
      <c r="B24" s="20"/>
      <c r="C24" s="20"/>
      <c r="D24" s="19"/>
      <c r="E24" s="19"/>
      <c r="F24" s="24"/>
      <c r="G24" s="24"/>
      <c r="H24" s="77"/>
      <c r="I24" s="78"/>
      <c r="K24" s="78"/>
      <c r="L24" s="113" t="e">
        <f>INDEX(#REF!,MATCH($K24,#REF!,0))</f>
        <v>#REF!</v>
      </c>
      <c r="M24" s="3" t="e">
        <f>INDEX(#REF!,MATCH($K24,#REF!,0))</f>
        <v>#REF!</v>
      </c>
      <c r="N24" s="3" t="e">
        <f>INDEX(#REF!,MATCH($K24,#REF!,0))</f>
        <v>#REF!</v>
      </c>
      <c r="O24" s="81" t="e">
        <f>INDEX(#REF!,MATCH($K24,#REF!,0))</f>
        <v>#REF!</v>
      </c>
      <c r="P24" s="3" t="e">
        <f>INDEX(#REF!,MATCH($K24,#REF!,0))</f>
        <v>#REF!</v>
      </c>
      <c r="Q24" s="78" t="e">
        <f>INDEX(#REF!,MATCH($K24,#REF!,0))</f>
        <v>#REF!</v>
      </c>
      <c r="R24" s="3" t="e">
        <f>INDEX(#REF!,MATCH($K24,#REF!,0))</f>
        <v>#REF!</v>
      </c>
      <c r="S24" s="121">
        <f t="shared" si="0"/>
        <v>0</v>
      </c>
      <c r="T24" s="121">
        <f t="shared" si="0"/>
        <v>0</v>
      </c>
      <c r="U24" s="3" t="e">
        <f>INDEX(#REF!,MATCH($K24,#REF!,0))</f>
        <v>#REF!</v>
      </c>
      <c r="V24" s="3" t="e">
        <f>INDEX(#REF!,MATCH($K24,#REF!,0))</f>
        <v>#REF!</v>
      </c>
      <c r="W24" s="3" t="e">
        <f>INDEX(#REF!,MATCH($K24,#REF!,0))</f>
        <v>#REF!</v>
      </c>
      <c r="X24" s="3" t="e">
        <f>INDEX(#REF!,MATCH($K24,#REF!,0))</f>
        <v>#REF!</v>
      </c>
      <c r="Y24" s="125" t="e">
        <f t="shared" si="1"/>
        <v>#REF!</v>
      </c>
      <c r="Z24" s="128" t="e">
        <f t="shared" si="2"/>
        <v>#REF!</v>
      </c>
      <c r="AA24" s="3" t="e">
        <f>INDEX(#REF!,MATCH($K24,#REF!,0))</f>
        <v>#REF!</v>
      </c>
      <c r="AB24" s="3" t="e">
        <f>INDEX(#REF!,MATCH($K24,#REF!,0))</f>
        <v>#REF!</v>
      </c>
      <c r="AC24" s="133" t="e">
        <f t="shared" si="3"/>
        <v>#REF!</v>
      </c>
      <c r="AD24" s="138" t="e">
        <f>INDEX(#REF!,MATCH($K24,#REF!,0))</f>
        <v>#REF!</v>
      </c>
      <c r="AE24" s="113" t="e">
        <f>INDEX(#REF!,MATCH($K24,#REF!,0))</f>
        <v>#REF!</v>
      </c>
      <c r="AF24" s="3" t="e">
        <f>INDEX(#REF!,MATCH($K24,#REF!,0))</f>
        <v>#REF!</v>
      </c>
      <c r="AG24" s="125" t="e">
        <f t="shared" si="4"/>
        <v>#REF!</v>
      </c>
      <c r="AH24" s="133" t="e">
        <f t="shared" si="5"/>
        <v>#REF!</v>
      </c>
      <c r="AI24" s="3" t="e">
        <f>INDEX(#REF!,MATCH($K24,#REF!,0))</f>
        <v>#REF!</v>
      </c>
      <c r="AJ24" s="145" t="e">
        <f t="shared" si="6"/>
        <v>#REF!</v>
      </c>
      <c r="AK24" s="3" t="e">
        <f>INDEX(#REF!,MATCH($K24,#REF!,0))</f>
        <v>#REF!</v>
      </c>
      <c r="AL24" s="125" t="e">
        <f t="shared" si="7"/>
        <v>#REF!</v>
      </c>
      <c r="AM24" s="150" t="e">
        <f t="shared" si="8"/>
        <v>#REF!</v>
      </c>
      <c r="AN24" s="154">
        <v>27500</v>
      </c>
      <c r="AO24" s="3" t="e">
        <f>INDEX(#REF!,MATCH($K24,#REF!,0))</f>
        <v>#REF!</v>
      </c>
      <c r="AP24" s="3" t="e">
        <f>INDEX(#REF!,MATCH($K24,#REF!,0))</f>
        <v>#REF!</v>
      </c>
      <c r="AQ24" s="159" t="e">
        <f>INDEX(#REF!,MATCH($K24,#REF!,0))</f>
        <v>#REF!</v>
      </c>
      <c r="AR24" s="161">
        <v>1</v>
      </c>
      <c r="AS24" s="164" t="e">
        <f t="shared" si="9"/>
        <v>#REF!</v>
      </c>
      <c r="AT24" s="165" t="e">
        <f t="shared" si="10"/>
        <v>#REF!</v>
      </c>
      <c r="AU24" s="169" t="e">
        <f t="shared" si="11"/>
        <v>#REF!</v>
      </c>
    </row>
    <row r="25" spans="2:47" x14ac:dyDescent="0.4">
      <c r="B25" s="20"/>
      <c r="C25" s="20"/>
      <c r="D25" s="19"/>
      <c r="E25" s="19"/>
      <c r="F25" s="24"/>
      <c r="G25" s="24"/>
      <c r="H25" s="77"/>
      <c r="I25" s="78"/>
      <c r="K25" s="78"/>
      <c r="L25" s="113" t="e">
        <f>INDEX(#REF!,MATCH($K25,#REF!,0))</f>
        <v>#REF!</v>
      </c>
      <c r="M25" s="3" t="e">
        <f>INDEX(#REF!,MATCH($K25,#REF!,0))</f>
        <v>#REF!</v>
      </c>
      <c r="N25" s="3" t="e">
        <f>INDEX(#REF!,MATCH($K25,#REF!,0))</f>
        <v>#REF!</v>
      </c>
      <c r="O25" s="81" t="e">
        <f>INDEX(#REF!,MATCH($K25,#REF!,0))</f>
        <v>#REF!</v>
      </c>
      <c r="P25" s="3" t="e">
        <f>INDEX(#REF!,MATCH($K25,#REF!,0))</f>
        <v>#REF!</v>
      </c>
      <c r="Q25" s="78" t="e">
        <f>INDEX(#REF!,MATCH($K25,#REF!,0))</f>
        <v>#REF!</v>
      </c>
      <c r="R25" s="3" t="e">
        <f>INDEX(#REF!,MATCH($K25,#REF!,0))</f>
        <v>#REF!</v>
      </c>
      <c r="S25" s="121">
        <f t="shared" si="0"/>
        <v>0</v>
      </c>
      <c r="T25" s="121">
        <f t="shared" si="0"/>
        <v>0</v>
      </c>
      <c r="U25" s="3" t="e">
        <f>INDEX(#REF!,MATCH($K25,#REF!,0))</f>
        <v>#REF!</v>
      </c>
      <c r="V25" s="3" t="e">
        <f>INDEX(#REF!,MATCH($K25,#REF!,0))</f>
        <v>#REF!</v>
      </c>
      <c r="W25" s="3" t="e">
        <f>INDEX(#REF!,MATCH($K25,#REF!,0))</f>
        <v>#REF!</v>
      </c>
      <c r="X25" s="3" t="e">
        <f>INDEX(#REF!,MATCH($K25,#REF!,0))</f>
        <v>#REF!</v>
      </c>
      <c r="Y25" s="125" t="e">
        <f t="shared" si="1"/>
        <v>#REF!</v>
      </c>
      <c r="Z25" s="128" t="e">
        <f t="shared" si="2"/>
        <v>#REF!</v>
      </c>
      <c r="AA25" s="3" t="e">
        <f>INDEX(#REF!,MATCH($K25,#REF!,0))</f>
        <v>#REF!</v>
      </c>
      <c r="AB25" s="3" t="e">
        <f>INDEX(#REF!,MATCH($K25,#REF!,0))</f>
        <v>#REF!</v>
      </c>
      <c r="AC25" s="133" t="e">
        <f t="shared" si="3"/>
        <v>#REF!</v>
      </c>
      <c r="AD25" s="138" t="e">
        <f>INDEX(#REF!,MATCH($K25,#REF!,0))</f>
        <v>#REF!</v>
      </c>
      <c r="AE25" s="113" t="e">
        <f>INDEX(#REF!,MATCH($K25,#REF!,0))</f>
        <v>#REF!</v>
      </c>
      <c r="AF25" s="3" t="e">
        <f>INDEX(#REF!,MATCH($K25,#REF!,0))</f>
        <v>#REF!</v>
      </c>
      <c r="AG25" s="125" t="e">
        <f t="shared" si="4"/>
        <v>#REF!</v>
      </c>
      <c r="AH25" s="133" t="e">
        <f t="shared" si="5"/>
        <v>#REF!</v>
      </c>
      <c r="AI25" s="3" t="e">
        <f>INDEX(#REF!,MATCH($K25,#REF!,0))</f>
        <v>#REF!</v>
      </c>
      <c r="AJ25" s="145" t="e">
        <f t="shared" si="6"/>
        <v>#REF!</v>
      </c>
      <c r="AK25" s="3" t="e">
        <f>INDEX(#REF!,MATCH($K25,#REF!,0))</f>
        <v>#REF!</v>
      </c>
      <c r="AL25" s="125" t="e">
        <f t="shared" si="7"/>
        <v>#REF!</v>
      </c>
      <c r="AM25" s="150" t="e">
        <f t="shared" si="8"/>
        <v>#REF!</v>
      </c>
      <c r="AN25" s="154">
        <v>27500</v>
      </c>
      <c r="AO25" s="3" t="e">
        <f>INDEX(#REF!,MATCH($K25,#REF!,0))</f>
        <v>#REF!</v>
      </c>
      <c r="AP25" s="3" t="e">
        <f>INDEX(#REF!,MATCH($K25,#REF!,0))</f>
        <v>#REF!</v>
      </c>
      <c r="AQ25" s="159" t="e">
        <f>INDEX(#REF!,MATCH($K25,#REF!,0))</f>
        <v>#REF!</v>
      </c>
      <c r="AR25" s="161">
        <v>1</v>
      </c>
      <c r="AS25" s="164" t="e">
        <f t="shared" si="9"/>
        <v>#REF!</v>
      </c>
      <c r="AT25" s="165" t="e">
        <f t="shared" si="10"/>
        <v>#REF!</v>
      </c>
      <c r="AU25" s="169" t="e">
        <f t="shared" si="11"/>
        <v>#REF!</v>
      </c>
    </row>
    <row r="26" spans="2:47" x14ac:dyDescent="0.4">
      <c r="B26" s="20"/>
      <c r="C26" s="20"/>
      <c r="D26" s="19"/>
      <c r="E26" s="19"/>
      <c r="F26" s="24"/>
      <c r="G26" s="24"/>
      <c r="H26" s="77"/>
      <c r="I26" s="78"/>
      <c r="K26" s="78"/>
      <c r="L26" s="113" t="e">
        <f>INDEX(#REF!,MATCH($K26,#REF!,0))</f>
        <v>#REF!</v>
      </c>
      <c r="M26" s="3" t="e">
        <f>INDEX(#REF!,MATCH($K26,#REF!,0))</f>
        <v>#REF!</v>
      </c>
      <c r="N26" s="3" t="e">
        <f>INDEX(#REF!,MATCH($K26,#REF!,0))</f>
        <v>#REF!</v>
      </c>
      <c r="O26" s="81" t="e">
        <f>INDEX(#REF!,MATCH($K26,#REF!,0))</f>
        <v>#REF!</v>
      </c>
      <c r="P26" s="3" t="e">
        <f>INDEX(#REF!,MATCH($K26,#REF!,0))</f>
        <v>#REF!</v>
      </c>
      <c r="Q26" s="78" t="e">
        <f>INDEX(#REF!,MATCH($K26,#REF!,0))</f>
        <v>#REF!</v>
      </c>
      <c r="R26" s="3" t="e">
        <f>INDEX(#REF!,MATCH($K26,#REF!,0))</f>
        <v>#REF!</v>
      </c>
      <c r="S26" s="121">
        <f t="shared" si="0"/>
        <v>0</v>
      </c>
      <c r="T26" s="121">
        <f t="shared" si="0"/>
        <v>0</v>
      </c>
      <c r="U26" s="3" t="e">
        <f>INDEX(#REF!,MATCH($K26,#REF!,0))</f>
        <v>#REF!</v>
      </c>
      <c r="V26" s="3" t="e">
        <f>INDEX(#REF!,MATCH($K26,#REF!,0))</f>
        <v>#REF!</v>
      </c>
      <c r="W26" s="3" t="e">
        <f>INDEX(#REF!,MATCH($K26,#REF!,0))</f>
        <v>#REF!</v>
      </c>
      <c r="X26" s="3" t="e">
        <f>INDEX(#REF!,MATCH($K26,#REF!,0))</f>
        <v>#REF!</v>
      </c>
      <c r="Y26" s="125" t="e">
        <f t="shared" si="1"/>
        <v>#REF!</v>
      </c>
      <c r="Z26" s="128" t="e">
        <f t="shared" si="2"/>
        <v>#REF!</v>
      </c>
      <c r="AA26" s="3" t="e">
        <f>INDEX(#REF!,MATCH($K26,#REF!,0))</f>
        <v>#REF!</v>
      </c>
      <c r="AB26" s="3" t="e">
        <f>INDEX(#REF!,MATCH($K26,#REF!,0))</f>
        <v>#REF!</v>
      </c>
      <c r="AC26" s="133" t="e">
        <f t="shared" si="3"/>
        <v>#REF!</v>
      </c>
      <c r="AD26" s="138" t="e">
        <f>INDEX(#REF!,MATCH($K26,#REF!,0))</f>
        <v>#REF!</v>
      </c>
      <c r="AE26" s="113" t="e">
        <f>INDEX(#REF!,MATCH($K26,#REF!,0))</f>
        <v>#REF!</v>
      </c>
      <c r="AF26" s="3" t="e">
        <f>INDEX(#REF!,MATCH($K26,#REF!,0))</f>
        <v>#REF!</v>
      </c>
      <c r="AG26" s="125" t="e">
        <f t="shared" si="4"/>
        <v>#REF!</v>
      </c>
      <c r="AH26" s="133" t="e">
        <f t="shared" si="5"/>
        <v>#REF!</v>
      </c>
      <c r="AI26" s="3" t="e">
        <f>INDEX(#REF!,MATCH($K26,#REF!,0))</f>
        <v>#REF!</v>
      </c>
      <c r="AJ26" s="145" t="e">
        <f t="shared" si="6"/>
        <v>#REF!</v>
      </c>
      <c r="AK26" s="3" t="e">
        <f>INDEX(#REF!,MATCH($K26,#REF!,0))</f>
        <v>#REF!</v>
      </c>
      <c r="AL26" s="125" t="e">
        <f t="shared" si="7"/>
        <v>#REF!</v>
      </c>
      <c r="AM26" s="150" t="e">
        <f t="shared" si="8"/>
        <v>#REF!</v>
      </c>
      <c r="AN26" s="154">
        <v>27500</v>
      </c>
      <c r="AO26" s="3" t="e">
        <f>INDEX(#REF!,MATCH($K26,#REF!,0))</f>
        <v>#REF!</v>
      </c>
      <c r="AP26" s="3" t="e">
        <f>INDEX(#REF!,MATCH($K26,#REF!,0))</f>
        <v>#REF!</v>
      </c>
      <c r="AQ26" s="159" t="e">
        <f>INDEX(#REF!,MATCH($K26,#REF!,0))</f>
        <v>#REF!</v>
      </c>
      <c r="AR26" s="161">
        <v>1</v>
      </c>
      <c r="AS26" s="164" t="e">
        <f t="shared" si="9"/>
        <v>#REF!</v>
      </c>
      <c r="AT26" s="165" t="e">
        <f t="shared" si="10"/>
        <v>#REF!</v>
      </c>
      <c r="AU26" s="169" t="e">
        <f t="shared" si="11"/>
        <v>#REF!</v>
      </c>
    </row>
    <row r="27" spans="2:47" x14ac:dyDescent="0.4">
      <c r="B27" s="20"/>
      <c r="C27" s="20"/>
      <c r="D27" s="19"/>
      <c r="E27" s="19"/>
      <c r="F27" s="24"/>
      <c r="G27" s="24"/>
      <c r="H27" s="77"/>
      <c r="I27" s="78"/>
      <c r="K27" s="78"/>
      <c r="L27" s="113" t="e">
        <f>INDEX(#REF!,MATCH($K27,#REF!,0))</f>
        <v>#REF!</v>
      </c>
      <c r="M27" s="3" t="e">
        <f>INDEX(#REF!,MATCH($K27,#REF!,0))</f>
        <v>#REF!</v>
      </c>
      <c r="N27" s="3" t="e">
        <f>INDEX(#REF!,MATCH($K27,#REF!,0))</f>
        <v>#REF!</v>
      </c>
      <c r="O27" s="81" t="e">
        <f>INDEX(#REF!,MATCH($K27,#REF!,0))</f>
        <v>#REF!</v>
      </c>
      <c r="P27" s="3" t="e">
        <f>INDEX(#REF!,MATCH($K27,#REF!,0))</f>
        <v>#REF!</v>
      </c>
      <c r="Q27" s="78" t="e">
        <f>INDEX(#REF!,MATCH($K27,#REF!,0))</f>
        <v>#REF!</v>
      </c>
      <c r="R27" s="3" t="e">
        <f>INDEX(#REF!,MATCH($K27,#REF!,0))</f>
        <v>#REF!</v>
      </c>
      <c r="S27" s="121">
        <f t="shared" si="0"/>
        <v>0</v>
      </c>
      <c r="T27" s="121">
        <f t="shared" si="0"/>
        <v>0</v>
      </c>
      <c r="U27" s="3" t="e">
        <f>INDEX(#REF!,MATCH($K27,#REF!,0))</f>
        <v>#REF!</v>
      </c>
      <c r="V27" s="3" t="e">
        <f>INDEX(#REF!,MATCH($K27,#REF!,0))</f>
        <v>#REF!</v>
      </c>
      <c r="W27" s="3" t="e">
        <f>INDEX(#REF!,MATCH($K27,#REF!,0))</f>
        <v>#REF!</v>
      </c>
      <c r="X27" s="3" t="e">
        <f>INDEX(#REF!,MATCH($K27,#REF!,0))</f>
        <v>#REF!</v>
      </c>
      <c r="Y27" s="125" t="e">
        <f t="shared" si="1"/>
        <v>#REF!</v>
      </c>
      <c r="Z27" s="128" t="e">
        <f t="shared" si="2"/>
        <v>#REF!</v>
      </c>
      <c r="AA27" s="3" t="e">
        <f>INDEX(#REF!,MATCH($K27,#REF!,0))</f>
        <v>#REF!</v>
      </c>
      <c r="AB27" s="3" t="e">
        <f>INDEX(#REF!,MATCH($K27,#REF!,0))</f>
        <v>#REF!</v>
      </c>
      <c r="AC27" s="133" t="e">
        <f t="shared" si="3"/>
        <v>#REF!</v>
      </c>
      <c r="AD27" s="138" t="e">
        <f>INDEX(#REF!,MATCH($K27,#REF!,0))</f>
        <v>#REF!</v>
      </c>
      <c r="AE27" s="113" t="e">
        <f>INDEX(#REF!,MATCH($K27,#REF!,0))</f>
        <v>#REF!</v>
      </c>
      <c r="AF27" s="3" t="e">
        <f>INDEX(#REF!,MATCH($K27,#REF!,0))</f>
        <v>#REF!</v>
      </c>
      <c r="AG27" s="125" t="e">
        <f t="shared" si="4"/>
        <v>#REF!</v>
      </c>
      <c r="AH27" s="133" t="e">
        <f t="shared" si="5"/>
        <v>#REF!</v>
      </c>
      <c r="AI27" s="3" t="e">
        <f>INDEX(#REF!,MATCH($K27,#REF!,0))</f>
        <v>#REF!</v>
      </c>
      <c r="AJ27" s="145" t="e">
        <f t="shared" si="6"/>
        <v>#REF!</v>
      </c>
      <c r="AK27" s="3" t="e">
        <f>INDEX(#REF!,MATCH($K27,#REF!,0))</f>
        <v>#REF!</v>
      </c>
      <c r="AL27" s="125" t="e">
        <f t="shared" si="7"/>
        <v>#REF!</v>
      </c>
      <c r="AM27" s="150" t="e">
        <f t="shared" si="8"/>
        <v>#REF!</v>
      </c>
      <c r="AN27" s="154">
        <v>27500</v>
      </c>
      <c r="AO27" s="3" t="e">
        <f>INDEX(#REF!,MATCH($K27,#REF!,0))</f>
        <v>#REF!</v>
      </c>
      <c r="AP27" s="3" t="e">
        <f>INDEX(#REF!,MATCH($K27,#REF!,0))</f>
        <v>#REF!</v>
      </c>
      <c r="AQ27" s="159" t="e">
        <f>INDEX(#REF!,MATCH($K27,#REF!,0))</f>
        <v>#REF!</v>
      </c>
      <c r="AR27" s="161">
        <v>1</v>
      </c>
      <c r="AS27" s="164" t="e">
        <f t="shared" si="9"/>
        <v>#REF!</v>
      </c>
      <c r="AT27" s="165" t="e">
        <f t="shared" si="10"/>
        <v>#REF!</v>
      </c>
      <c r="AU27" s="169" t="e">
        <f t="shared" si="11"/>
        <v>#REF!</v>
      </c>
    </row>
    <row r="28" spans="2:47" x14ac:dyDescent="0.4">
      <c r="B28" s="20"/>
      <c r="C28" s="20"/>
      <c r="D28" s="19"/>
      <c r="E28" s="19"/>
      <c r="F28" s="24"/>
      <c r="G28" s="24"/>
      <c r="H28" s="77"/>
      <c r="I28" s="78"/>
      <c r="K28" s="78"/>
      <c r="L28" s="113" t="e">
        <f>INDEX(#REF!,MATCH($K28,#REF!,0))</f>
        <v>#REF!</v>
      </c>
      <c r="M28" s="3" t="e">
        <f>INDEX(#REF!,MATCH($K28,#REF!,0))</f>
        <v>#REF!</v>
      </c>
      <c r="N28" s="3" t="e">
        <f>INDEX(#REF!,MATCH($K28,#REF!,0))</f>
        <v>#REF!</v>
      </c>
      <c r="O28" s="81" t="e">
        <f>INDEX(#REF!,MATCH($K28,#REF!,0))</f>
        <v>#REF!</v>
      </c>
      <c r="P28" s="3" t="e">
        <f>INDEX(#REF!,MATCH($K28,#REF!,0))</f>
        <v>#REF!</v>
      </c>
      <c r="Q28" s="78" t="e">
        <f>INDEX(#REF!,MATCH($K28,#REF!,0))</f>
        <v>#REF!</v>
      </c>
      <c r="R28" s="3" t="e">
        <f>INDEX(#REF!,MATCH($K28,#REF!,0))</f>
        <v>#REF!</v>
      </c>
      <c r="S28" s="121">
        <f t="shared" si="0"/>
        <v>0</v>
      </c>
      <c r="T28" s="121">
        <f t="shared" si="0"/>
        <v>0</v>
      </c>
      <c r="U28" s="3" t="e">
        <f>INDEX(#REF!,MATCH($K28,#REF!,0))</f>
        <v>#REF!</v>
      </c>
      <c r="V28" s="3" t="e">
        <f>INDEX(#REF!,MATCH($K28,#REF!,0))</f>
        <v>#REF!</v>
      </c>
      <c r="W28" s="3" t="e">
        <f>INDEX(#REF!,MATCH($K28,#REF!,0))</f>
        <v>#REF!</v>
      </c>
      <c r="X28" s="3" t="e">
        <f>INDEX(#REF!,MATCH($K28,#REF!,0))</f>
        <v>#REF!</v>
      </c>
      <c r="Y28" s="125" t="e">
        <f t="shared" si="1"/>
        <v>#REF!</v>
      </c>
      <c r="Z28" s="128" t="e">
        <f t="shared" si="2"/>
        <v>#REF!</v>
      </c>
      <c r="AA28" s="3" t="e">
        <f>INDEX(#REF!,MATCH($K28,#REF!,0))</f>
        <v>#REF!</v>
      </c>
      <c r="AB28" s="3" t="e">
        <f>INDEX(#REF!,MATCH($K28,#REF!,0))</f>
        <v>#REF!</v>
      </c>
      <c r="AC28" s="133" t="e">
        <f t="shared" si="3"/>
        <v>#REF!</v>
      </c>
      <c r="AD28" s="138" t="e">
        <f>INDEX(#REF!,MATCH($K28,#REF!,0))</f>
        <v>#REF!</v>
      </c>
      <c r="AE28" s="113" t="e">
        <f>INDEX(#REF!,MATCH($K28,#REF!,0))</f>
        <v>#REF!</v>
      </c>
      <c r="AF28" s="3" t="e">
        <f>INDEX(#REF!,MATCH($K28,#REF!,0))</f>
        <v>#REF!</v>
      </c>
      <c r="AG28" s="125" t="e">
        <f t="shared" si="4"/>
        <v>#REF!</v>
      </c>
      <c r="AH28" s="133" t="e">
        <f t="shared" si="5"/>
        <v>#REF!</v>
      </c>
      <c r="AI28" s="3" t="e">
        <f>INDEX(#REF!,MATCH($K28,#REF!,0))</f>
        <v>#REF!</v>
      </c>
      <c r="AJ28" s="145" t="e">
        <f t="shared" si="6"/>
        <v>#REF!</v>
      </c>
      <c r="AK28" s="3" t="e">
        <f>INDEX(#REF!,MATCH($K28,#REF!,0))</f>
        <v>#REF!</v>
      </c>
      <c r="AL28" s="125" t="e">
        <f t="shared" si="7"/>
        <v>#REF!</v>
      </c>
      <c r="AM28" s="150" t="e">
        <f t="shared" si="8"/>
        <v>#REF!</v>
      </c>
      <c r="AN28" s="154">
        <v>27500</v>
      </c>
      <c r="AO28" s="3" t="e">
        <f>INDEX(#REF!,MATCH($K28,#REF!,0))</f>
        <v>#REF!</v>
      </c>
      <c r="AP28" s="3" t="e">
        <f>INDEX(#REF!,MATCH($K28,#REF!,0))</f>
        <v>#REF!</v>
      </c>
      <c r="AQ28" s="159" t="e">
        <f>INDEX(#REF!,MATCH($K28,#REF!,0))</f>
        <v>#REF!</v>
      </c>
      <c r="AR28" s="161">
        <v>1</v>
      </c>
      <c r="AS28" s="164" t="e">
        <f t="shared" si="9"/>
        <v>#REF!</v>
      </c>
      <c r="AT28" s="165" t="e">
        <f t="shared" si="10"/>
        <v>#REF!</v>
      </c>
      <c r="AU28" s="169" t="e">
        <f t="shared" si="11"/>
        <v>#REF!</v>
      </c>
    </row>
    <row r="29" spans="2:47" x14ac:dyDescent="0.4">
      <c r="B29" s="20"/>
      <c r="C29" s="20"/>
      <c r="D29" s="19"/>
      <c r="E29" s="19"/>
      <c r="F29" s="24"/>
      <c r="G29" s="24"/>
      <c r="H29" s="77"/>
      <c r="I29" s="78"/>
      <c r="K29" s="78"/>
      <c r="L29" s="113" t="e">
        <f>INDEX(#REF!,MATCH($K29,#REF!,0))</f>
        <v>#REF!</v>
      </c>
      <c r="M29" s="3" t="e">
        <f>INDEX(#REF!,MATCH($K29,#REF!,0))</f>
        <v>#REF!</v>
      </c>
      <c r="N29" s="3" t="e">
        <f>INDEX(#REF!,MATCH($K29,#REF!,0))</f>
        <v>#REF!</v>
      </c>
      <c r="O29" s="81" t="e">
        <f>INDEX(#REF!,MATCH($K29,#REF!,0))</f>
        <v>#REF!</v>
      </c>
      <c r="P29" s="3" t="e">
        <f>INDEX(#REF!,MATCH($K29,#REF!,0))</f>
        <v>#REF!</v>
      </c>
      <c r="Q29" s="78" t="e">
        <f>INDEX(#REF!,MATCH($K29,#REF!,0))</f>
        <v>#REF!</v>
      </c>
      <c r="R29" s="3" t="e">
        <f>INDEX(#REF!,MATCH($K29,#REF!,0))</f>
        <v>#REF!</v>
      </c>
      <c r="S29" s="121">
        <f t="shared" si="0"/>
        <v>0</v>
      </c>
      <c r="T29" s="121">
        <f t="shared" si="0"/>
        <v>0</v>
      </c>
      <c r="U29" s="3" t="e">
        <f>INDEX(#REF!,MATCH($K29,#REF!,0))</f>
        <v>#REF!</v>
      </c>
      <c r="V29" s="3" t="e">
        <f>INDEX(#REF!,MATCH($K29,#REF!,0))</f>
        <v>#REF!</v>
      </c>
      <c r="W29" s="3" t="e">
        <f>INDEX(#REF!,MATCH($K29,#REF!,0))</f>
        <v>#REF!</v>
      </c>
      <c r="X29" s="3" t="e">
        <f>INDEX(#REF!,MATCH($K29,#REF!,0))</f>
        <v>#REF!</v>
      </c>
      <c r="Y29" s="125" t="e">
        <f t="shared" si="1"/>
        <v>#REF!</v>
      </c>
      <c r="Z29" s="128" t="e">
        <f t="shared" si="2"/>
        <v>#REF!</v>
      </c>
      <c r="AA29" s="3" t="e">
        <f>INDEX(#REF!,MATCH($K29,#REF!,0))</f>
        <v>#REF!</v>
      </c>
      <c r="AB29" s="3" t="e">
        <f>INDEX(#REF!,MATCH($K29,#REF!,0))</f>
        <v>#REF!</v>
      </c>
      <c r="AC29" s="133" t="e">
        <f t="shared" si="3"/>
        <v>#REF!</v>
      </c>
      <c r="AD29" s="138" t="e">
        <f>INDEX(#REF!,MATCH($K29,#REF!,0))</f>
        <v>#REF!</v>
      </c>
      <c r="AE29" s="113" t="e">
        <f>INDEX(#REF!,MATCH($K29,#REF!,0))</f>
        <v>#REF!</v>
      </c>
      <c r="AF29" s="3" t="e">
        <f>INDEX(#REF!,MATCH($K29,#REF!,0))</f>
        <v>#REF!</v>
      </c>
      <c r="AG29" s="125" t="e">
        <f t="shared" si="4"/>
        <v>#REF!</v>
      </c>
      <c r="AH29" s="133" t="e">
        <f t="shared" si="5"/>
        <v>#REF!</v>
      </c>
      <c r="AI29" s="3" t="e">
        <f>INDEX(#REF!,MATCH($K29,#REF!,0))</f>
        <v>#REF!</v>
      </c>
      <c r="AJ29" s="145" t="e">
        <f t="shared" si="6"/>
        <v>#REF!</v>
      </c>
      <c r="AK29" s="3" t="e">
        <f>INDEX(#REF!,MATCH($K29,#REF!,0))</f>
        <v>#REF!</v>
      </c>
      <c r="AL29" s="125" t="e">
        <f t="shared" si="7"/>
        <v>#REF!</v>
      </c>
      <c r="AM29" s="150" t="e">
        <f t="shared" si="8"/>
        <v>#REF!</v>
      </c>
      <c r="AN29" s="154">
        <v>27500</v>
      </c>
      <c r="AO29" s="3" t="e">
        <f>INDEX(#REF!,MATCH($K29,#REF!,0))</f>
        <v>#REF!</v>
      </c>
      <c r="AP29" s="3" t="e">
        <f>INDEX(#REF!,MATCH($K29,#REF!,0))</f>
        <v>#REF!</v>
      </c>
      <c r="AQ29" s="159" t="e">
        <f>INDEX(#REF!,MATCH($K29,#REF!,0))</f>
        <v>#REF!</v>
      </c>
      <c r="AR29" s="161">
        <v>1</v>
      </c>
      <c r="AS29" s="164" t="e">
        <f t="shared" si="9"/>
        <v>#REF!</v>
      </c>
      <c r="AT29" s="165" t="e">
        <f t="shared" si="10"/>
        <v>#REF!</v>
      </c>
      <c r="AU29" s="169" t="e">
        <f t="shared" si="11"/>
        <v>#REF!</v>
      </c>
    </row>
    <row r="30" spans="2:47" x14ac:dyDescent="0.4">
      <c r="B30" s="20"/>
      <c r="C30" s="20"/>
      <c r="D30" s="19"/>
      <c r="E30" s="19"/>
      <c r="F30" s="24"/>
      <c r="G30" s="24"/>
      <c r="H30" s="77"/>
      <c r="I30" s="78"/>
      <c r="K30" s="78"/>
      <c r="L30" s="113" t="e">
        <f>INDEX(#REF!,MATCH($K30,#REF!,0))</f>
        <v>#REF!</v>
      </c>
      <c r="M30" s="3" t="e">
        <f>INDEX(#REF!,MATCH($K30,#REF!,0))</f>
        <v>#REF!</v>
      </c>
      <c r="N30" s="3" t="e">
        <f>INDEX(#REF!,MATCH($K30,#REF!,0))</f>
        <v>#REF!</v>
      </c>
      <c r="O30" s="81" t="e">
        <f>INDEX(#REF!,MATCH($K30,#REF!,0))</f>
        <v>#REF!</v>
      </c>
      <c r="P30" s="3" t="e">
        <f>INDEX(#REF!,MATCH($K30,#REF!,0))</f>
        <v>#REF!</v>
      </c>
      <c r="Q30" s="78" t="e">
        <f>INDEX(#REF!,MATCH($K30,#REF!,0))</f>
        <v>#REF!</v>
      </c>
      <c r="R30" s="3" t="e">
        <f>INDEX(#REF!,MATCH($K30,#REF!,0))</f>
        <v>#REF!</v>
      </c>
      <c r="S30" s="121">
        <f t="shared" si="0"/>
        <v>0</v>
      </c>
      <c r="T30" s="121">
        <f t="shared" si="0"/>
        <v>0</v>
      </c>
      <c r="U30" s="3" t="e">
        <f>INDEX(#REF!,MATCH($K30,#REF!,0))</f>
        <v>#REF!</v>
      </c>
      <c r="V30" s="3" t="e">
        <f>INDEX(#REF!,MATCH($K30,#REF!,0))</f>
        <v>#REF!</v>
      </c>
      <c r="W30" s="3" t="e">
        <f>INDEX(#REF!,MATCH($K30,#REF!,0))</f>
        <v>#REF!</v>
      </c>
      <c r="X30" s="3" t="e">
        <f>INDEX(#REF!,MATCH($K30,#REF!,0))</f>
        <v>#REF!</v>
      </c>
      <c r="Y30" s="125" t="e">
        <f t="shared" si="1"/>
        <v>#REF!</v>
      </c>
      <c r="Z30" s="128" t="e">
        <f t="shared" si="2"/>
        <v>#REF!</v>
      </c>
      <c r="AA30" s="3" t="e">
        <f>INDEX(#REF!,MATCH($K30,#REF!,0))</f>
        <v>#REF!</v>
      </c>
      <c r="AB30" s="3" t="e">
        <f>INDEX(#REF!,MATCH($K30,#REF!,0))</f>
        <v>#REF!</v>
      </c>
      <c r="AC30" s="133" t="e">
        <f t="shared" si="3"/>
        <v>#REF!</v>
      </c>
      <c r="AD30" s="138" t="e">
        <f>INDEX(#REF!,MATCH($K30,#REF!,0))</f>
        <v>#REF!</v>
      </c>
      <c r="AE30" s="113" t="e">
        <f>INDEX(#REF!,MATCH($K30,#REF!,0))</f>
        <v>#REF!</v>
      </c>
      <c r="AF30" s="3" t="e">
        <f>INDEX(#REF!,MATCH($K30,#REF!,0))</f>
        <v>#REF!</v>
      </c>
      <c r="AG30" s="125" t="e">
        <f t="shared" si="4"/>
        <v>#REF!</v>
      </c>
      <c r="AH30" s="133" t="e">
        <f t="shared" si="5"/>
        <v>#REF!</v>
      </c>
      <c r="AI30" s="3" t="e">
        <f>INDEX(#REF!,MATCH($K30,#REF!,0))</f>
        <v>#REF!</v>
      </c>
      <c r="AJ30" s="145" t="e">
        <f t="shared" si="6"/>
        <v>#REF!</v>
      </c>
      <c r="AK30" s="3" t="e">
        <f>INDEX(#REF!,MATCH($K30,#REF!,0))</f>
        <v>#REF!</v>
      </c>
      <c r="AL30" s="125" t="e">
        <f t="shared" si="7"/>
        <v>#REF!</v>
      </c>
      <c r="AM30" s="150" t="e">
        <f t="shared" si="8"/>
        <v>#REF!</v>
      </c>
      <c r="AN30" s="154">
        <v>27500</v>
      </c>
      <c r="AO30" s="3" t="e">
        <f>INDEX(#REF!,MATCH($K30,#REF!,0))</f>
        <v>#REF!</v>
      </c>
      <c r="AP30" s="3" t="e">
        <f>INDEX(#REF!,MATCH($K30,#REF!,0))</f>
        <v>#REF!</v>
      </c>
      <c r="AQ30" s="159" t="e">
        <f>INDEX(#REF!,MATCH($K30,#REF!,0))</f>
        <v>#REF!</v>
      </c>
      <c r="AR30" s="161">
        <v>1</v>
      </c>
      <c r="AS30" s="164" t="e">
        <f t="shared" si="9"/>
        <v>#REF!</v>
      </c>
      <c r="AT30" s="165" t="e">
        <f t="shared" si="10"/>
        <v>#REF!</v>
      </c>
      <c r="AU30" s="169" t="e">
        <f t="shared" si="11"/>
        <v>#REF!</v>
      </c>
    </row>
    <row r="31" spans="2:47" x14ac:dyDescent="0.4">
      <c r="B31" s="20"/>
      <c r="C31" s="20"/>
      <c r="D31" s="19"/>
      <c r="E31" s="19"/>
      <c r="F31" s="24"/>
      <c r="G31" s="24"/>
      <c r="H31" s="77"/>
      <c r="I31" s="78"/>
      <c r="K31" s="78"/>
      <c r="L31" s="113" t="e">
        <f>INDEX(#REF!,MATCH($K31,#REF!,0))</f>
        <v>#REF!</v>
      </c>
      <c r="M31" s="3" t="e">
        <f>INDEX(#REF!,MATCH($K31,#REF!,0))</f>
        <v>#REF!</v>
      </c>
      <c r="N31" s="3" t="e">
        <f>INDEX(#REF!,MATCH($K31,#REF!,0))</f>
        <v>#REF!</v>
      </c>
      <c r="O31" s="81" t="e">
        <f>INDEX(#REF!,MATCH($K31,#REF!,0))</f>
        <v>#REF!</v>
      </c>
      <c r="P31" s="3" t="e">
        <f>INDEX(#REF!,MATCH($K31,#REF!,0))</f>
        <v>#REF!</v>
      </c>
      <c r="Q31" s="78" t="e">
        <f>INDEX(#REF!,MATCH($K31,#REF!,0))</f>
        <v>#REF!</v>
      </c>
      <c r="R31" s="3" t="e">
        <f>INDEX(#REF!,MATCH($K31,#REF!,0))</f>
        <v>#REF!</v>
      </c>
      <c r="S31" s="121">
        <f t="shared" si="0"/>
        <v>0</v>
      </c>
      <c r="T31" s="121">
        <f t="shared" si="0"/>
        <v>0</v>
      </c>
      <c r="U31" s="3" t="e">
        <f>INDEX(#REF!,MATCH($K31,#REF!,0))</f>
        <v>#REF!</v>
      </c>
      <c r="V31" s="3" t="e">
        <f>INDEX(#REF!,MATCH($K31,#REF!,0))</f>
        <v>#REF!</v>
      </c>
      <c r="W31" s="3" t="e">
        <f>INDEX(#REF!,MATCH($K31,#REF!,0))</f>
        <v>#REF!</v>
      </c>
      <c r="X31" s="3" t="e">
        <f>INDEX(#REF!,MATCH($K31,#REF!,0))</f>
        <v>#REF!</v>
      </c>
      <c r="Y31" s="125" t="e">
        <f t="shared" si="1"/>
        <v>#REF!</v>
      </c>
      <c r="Z31" s="128" t="e">
        <f t="shared" si="2"/>
        <v>#REF!</v>
      </c>
      <c r="AA31" s="3" t="e">
        <f>INDEX(#REF!,MATCH($K31,#REF!,0))</f>
        <v>#REF!</v>
      </c>
      <c r="AB31" s="3" t="e">
        <f>INDEX(#REF!,MATCH($K31,#REF!,0))</f>
        <v>#REF!</v>
      </c>
      <c r="AC31" s="133" t="e">
        <f t="shared" si="3"/>
        <v>#REF!</v>
      </c>
      <c r="AD31" s="138" t="e">
        <f>INDEX(#REF!,MATCH($K31,#REF!,0))</f>
        <v>#REF!</v>
      </c>
      <c r="AE31" s="113" t="e">
        <f>INDEX(#REF!,MATCH($K31,#REF!,0))</f>
        <v>#REF!</v>
      </c>
      <c r="AF31" s="3" t="e">
        <f>INDEX(#REF!,MATCH($K31,#REF!,0))</f>
        <v>#REF!</v>
      </c>
      <c r="AG31" s="125" t="e">
        <f t="shared" si="4"/>
        <v>#REF!</v>
      </c>
      <c r="AH31" s="133" t="e">
        <f t="shared" si="5"/>
        <v>#REF!</v>
      </c>
      <c r="AI31" s="3" t="e">
        <f>INDEX(#REF!,MATCH($K31,#REF!,0))</f>
        <v>#REF!</v>
      </c>
      <c r="AJ31" s="145" t="e">
        <f t="shared" si="6"/>
        <v>#REF!</v>
      </c>
      <c r="AK31" s="3" t="e">
        <f>INDEX(#REF!,MATCH($K31,#REF!,0))</f>
        <v>#REF!</v>
      </c>
      <c r="AL31" s="125" t="e">
        <f t="shared" si="7"/>
        <v>#REF!</v>
      </c>
      <c r="AM31" s="150" t="e">
        <f t="shared" si="8"/>
        <v>#REF!</v>
      </c>
      <c r="AN31" s="154">
        <v>27500</v>
      </c>
      <c r="AO31" s="3" t="e">
        <f>INDEX(#REF!,MATCH($K31,#REF!,0))</f>
        <v>#REF!</v>
      </c>
      <c r="AP31" s="3" t="e">
        <f>INDEX(#REF!,MATCH($K31,#REF!,0))</f>
        <v>#REF!</v>
      </c>
      <c r="AQ31" s="159" t="e">
        <f>INDEX(#REF!,MATCH($K31,#REF!,0))</f>
        <v>#REF!</v>
      </c>
      <c r="AR31" s="161">
        <v>1</v>
      </c>
      <c r="AS31" s="164" t="e">
        <f t="shared" si="9"/>
        <v>#REF!</v>
      </c>
      <c r="AT31" s="165" t="e">
        <f t="shared" si="10"/>
        <v>#REF!</v>
      </c>
      <c r="AU31" s="169" t="e">
        <f t="shared" si="11"/>
        <v>#REF!</v>
      </c>
    </row>
    <row r="32" spans="2:47" x14ac:dyDescent="0.4">
      <c r="B32" s="20"/>
      <c r="C32" s="20"/>
      <c r="D32" s="19"/>
      <c r="E32" s="19"/>
      <c r="F32" s="24"/>
      <c r="G32" s="24"/>
      <c r="H32" s="77"/>
      <c r="I32" s="78"/>
      <c r="K32" s="78"/>
      <c r="L32" s="113" t="e">
        <f>INDEX(#REF!,MATCH($K32,#REF!,0))</f>
        <v>#REF!</v>
      </c>
      <c r="M32" s="3" t="e">
        <f>INDEX(#REF!,MATCH($K32,#REF!,0))</f>
        <v>#REF!</v>
      </c>
      <c r="N32" s="3" t="e">
        <f>INDEX(#REF!,MATCH($K32,#REF!,0))</f>
        <v>#REF!</v>
      </c>
      <c r="O32" s="81" t="e">
        <f>INDEX(#REF!,MATCH($K32,#REF!,0))</f>
        <v>#REF!</v>
      </c>
      <c r="P32" s="3" t="e">
        <f>INDEX(#REF!,MATCH($K32,#REF!,0))</f>
        <v>#REF!</v>
      </c>
      <c r="Q32" s="78" t="e">
        <f>INDEX(#REF!,MATCH($K32,#REF!,0))</f>
        <v>#REF!</v>
      </c>
      <c r="R32" s="3" t="e">
        <f>INDEX(#REF!,MATCH($K32,#REF!,0))</f>
        <v>#REF!</v>
      </c>
      <c r="S32" s="121">
        <f t="shared" si="0"/>
        <v>0</v>
      </c>
      <c r="T32" s="121">
        <f t="shared" si="0"/>
        <v>0</v>
      </c>
      <c r="U32" s="3" t="e">
        <f>INDEX(#REF!,MATCH($K32,#REF!,0))</f>
        <v>#REF!</v>
      </c>
      <c r="V32" s="3" t="e">
        <f>INDEX(#REF!,MATCH($K32,#REF!,0))</f>
        <v>#REF!</v>
      </c>
      <c r="W32" s="3" t="e">
        <f>INDEX(#REF!,MATCH($K32,#REF!,0))</f>
        <v>#REF!</v>
      </c>
      <c r="X32" s="3" t="e">
        <f>INDEX(#REF!,MATCH($K32,#REF!,0))</f>
        <v>#REF!</v>
      </c>
      <c r="Y32" s="125" t="e">
        <f t="shared" si="1"/>
        <v>#REF!</v>
      </c>
      <c r="Z32" s="128" t="e">
        <f t="shared" si="2"/>
        <v>#REF!</v>
      </c>
      <c r="AA32" s="3" t="e">
        <f>INDEX(#REF!,MATCH($K32,#REF!,0))</f>
        <v>#REF!</v>
      </c>
      <c r="AB32" s="3" t="e">
        <f>INDEX(#REF!,MATCH($K32,#REF!,0))</f>
        <v>#REF!</v>
      </c>
      <c r="AC32" s="133" t="e">
        <f t="shared" si="3"/>
        <v>#REF!</v>
      </c>
      <c r="AD32" s="138" t="e">
        <f>INDEX(#REF!,MATCH($K32,#REF!,0))</f>
        <v>#REF!</v>
      </c>
      <c r="AE32" s="113" t="e">
        <f>INDEX(#REF!,MATCH($K32,#REF!,0))</f>
        <v>#REF!</v>
      </c>
      <c r="AF32" s="3" t="e">
        <f>INDEX(#REF!,MATCH($K32,#REF!,0))</f>
        <v>#REF!</v>
      </c>
      <c r="AG32" s="125" t="e">
        <f t="shared" si="4"/>
        <v>#REF!</v>
      </c>
      <c r="AH32" s="133" t="e">
        <f t="shared" si="5"/>
        <v>#REF!</v>
      </c>
      <c r="AI32" s="3" t="e">
        <f>INDEX(#REF!,MATCH($K32,#REF!,0))</f>
        <v>#REF!</v>
      </c>
      <c r="AJ32" s="145" t="e">
        <f t="shared" si="6"/>
        <v>#REF!</v>
      </c>
      <c r="AK32" s="3" t="e">
        <f>INDEX(#REF!,MATCH($K32,#REF!,0))</f>
        <v>#REF!</v>
      </c>
      <c r="AL32" s="125" t="e">
        <f t="shared" si="7"/>
        <v>#REF!</v>
      </c>
      <c r="AM32" s="150" t="e">
        <f t="shared" si="8"/>
        <v>#REF!</v>
      </c>
      <c r="AN32" s="154">
        <v>27500</v>
      </c>
      <c r="AO32" s="3" t="e">
        <f>INDEX(#REF!,MATCH($K32,#REF!,0))</f>
        <v>#REF!</v>
      </c>
      <c r="AP32" s="3" t="e">
        <f>INDEX(#REF!,MATCH($K32,#REF!,0))</f>
        <v>#REF!</v>
      </c>
      <c r="AQ32" s="159" t="e">
        <f>INDEX(#REF!,MATCH($K32,#REF!,0))</f>
        <v>#REF!</v>
      </c>
      <c r="AR32" s="161">
        <v>1</v>
      </c>
      <c r="AS32" s="164" t="e">
        <f t="shared" si="9"/>
        <v>#REF!</v>
      </c>
      <c r="AT32" s="165" t="e">
        <f t="shared" si="10"/>
        <v>#REF!</v>
      </c>
      <c r="AU32" s="169" t="e">
        <f t="shared" si="11"/>
        <v>#REF!</v>
      </c>
    </row>
    <row r="33" spans="2:47" x14ac:dyDescent="0.4">
      <c r="B33" s="20"/>
      <c r="C33" s="20"/>
      <c r="D33" s="19"/>
      <c r="E33" s="19"/>
      <c r="F33" s="24"/>
      <c r="G33" s="24"/>
      <c r="H33" s="77"/>
      <c r="I33" s="78"/>
      <c r="K33" s="78"/>
      <c r="L33" s="113" t="e">
        <f>INDEX(#REF!,MATCH($K33,#REF!,0))</f>
        <v>#REF!</v>
      </c>
      <c r="M33" s="3" t="e">
        <f>INDEX(#REF!,MATCH($K33,#REF!,0))</f>
        <v>#REF!</v>
      </c>
      <c r="N33" s="3" t="e">
        <f>INDEX(#REF!,MATCH($K33,#REF!,0))</f>
        <v>#REF!</v>
      </c>
      <c r="O33" s="81" t="e">
        <f>INDEX(#REF!,MATCH($K33,#REF!,0))</f>
        <v>#REF!</v>
      </c>
      <c r="P33" s="3" t="e">
        <f>INDEX(#REF!,MATCH($K33,#REF!,0))</f>
        <v>#REF!</v>
      </c>
      <c r="Q33" s="78" t="e">
        <f>INDEX(#REF!,MATCH($K33,#REF!,0))</f>
        <v>#REF!</v>
      </c>
      <c r="R33" s="3" t="e">
        <f>INDEX(#REF!,MATCH($K33,#REF!,0))</f>
        <v>#REF!</v>
      </c>
      <c r="S33" s="121">
        <f t="shared" si="0"/>
        <v>0</v>
      </c>
      <c r="T33" s="121">
        <f t="shared" si="0"/>
        <v>0</v>
      </c>
      <c r="U33" s="3" t="e">
        <f>INDEX(#REF!,MATCH($K33,#REF!,0))</f>
        <v>#REF!</v>
      </c>
      <c r="V33" s="3" t="e">
        <f>INDEX(#REF!,MATCH($K33,#REF!,0))</f>
        <v>#REF!</v>
      </c>
      <c r="W33" s="3" t="e">
        <f>INDEX(#REF!,MATCH($K33,#REF!,0))</f>
        <v>#REF!</v>
      </c>
      <c r="X33" s="3" t="e">
        <f>INDEX(#REF!,MATCH($K33,#REF!,0))</f>
        <v>#REF!</v>
      </c>
      <c r="Y33" s="125" t="e">
        <f t="shared" si="1"/>
        <v>#REF!</v>
      </c>
      <c r="Z33" s="128" t="e">
        <f t="shared" si="2"/>
        <v>#REF!</v>
      </c>
      <c r="AA33" s="3" t="e">
        <f>INDEX(#REF!,MATCH($K33,#REF!,0))</f>
        <v>#REF!</v>
      </c>
      <c r="AB33" s="3" t="e">
        <f>INDEX(#REF!,MATCH($K33,#REF!,0))</f>
        <v>#REF!</v>
      </c>
      <c r="AC33" s="133" t="e">
        <f t="shared" si="3"/>
        <v>#REF!</v>
      </c>
      <c r="AD33" s="138" t="e">
        <f>INDEX(#REF!,MATCH($K33,#REF!,0))</f>
        <v>#REF!</v>
      </c>
      <c r="AE33" s="113" t="e">
        <f>INDEX(#REF!,MATCH($K33,#REF!,0))</f>
        <v>#REF!</v>
      </c>
      <c r="AF33" s="3" t="e">
        <f>INDEX(#REF!,MATCH($K33,#REF!,0))</f>
        <v>#REF!</v>
      </c>
      <c r="AG33" s="125" t="e">
        <f t="shared" si="4"/>
        <v>#REF!</v>
      </c>
      <c r="AH33" s="133" t="e">
        <f t="shared" si="5"/>
        <v>#REF!</v>
      </c>
      <c r="AI33" s="3" t="e">
        <f>INDEX(#REF!,MATCH($K33,#REF!,0))</f>
        <v>#REF!</v>
      </c>
      <c r="AJ33" s="145" t="e">
        <f t="shared" si="6"/>
        <v>#REF!</v>
      </c>
      <c r="AK33" s="3" t="e">
        <f>INDEX(#REF!,MATCH($K33,#REF!,0))</f>
        <v>#REF!</v>
      </c>
      <c r="AL33" s="125" t="e">
        <f t="shared" si="7"/>
        <v>#REF!</v>
      </c>
      <c r="AM33" s="150" t="e">
        <f t="shared" si="8"/>
        <v>#REF!</v>
      </c>
      <c r="AN33" s="154">
        <v>27500</v>
      </c>
      <c r="AO33" s="3" t="e">
        <f>INDEX(#REF!,MATCH($K33,#REF!,0))</f>
        <v>#REF!</v>
      </c>
      <c r="AP33" s="3" t="e">
        <f>INDEX(#REF!,MATCH($K33,#REF!,0))</f>
        <v>#REF!</v>
      </c>
      <c r="AQ33" s="159" t="e">
        <f>INDEX(#REF!,MATCH($K33,#REF!,0))</f>
        <v>#REF!</v>
      </c>
      <c r="AR33" s="161">
        <v>1</v>
      </c>
      <c r="AS33" s="164" t="e">
        <f t="shared" si="9"/>
        <v>#REF!</v>
      </c>
      <c r="AT33" s="165" t="e">
        <f t="shared" si="10"/>
        <v>#REF!</v>
      </c>
      <c r="AU33" s="169" t="e">
        <f t="shared" si="11"/>
        <v>#REF!</v>
      </c>
    </row>
    <row r="34" spans="2:47" x14ac:dyDescent="0.4">
      <c r="B34" s="20"/>
      <c r="C34" s="20"/>
      <c r="D34" s="19"/>
      <c r="E34" s="19"/>
      <c r="F34" s="24"/>
      <c r="G34" s="24"/>
      <c r="H34" s="77"/>
      <c r="I34" s="78"/>
      <c r="K34" s="78"/>
      <c r="L34" s="113" t="e">
        <f>INDEX(#REF!,MATCH($K34,#REF!,0))</f>
        <v>#REF!</v>
      </c>
      <c r="M34" s="3" t="e">
        <f>INDEX(#REF!,MATCH($K34,#REF!,0))</f>
        <v>#REF!</v>
      </c>
      <c r="N34" s="3" t="e">
        <f>INDEX(#REF!,MATCH($K34,#REF!,0))</f>
        <v>#REF!</v>
      </c>
      <c r="O34" s="81" t="e">
        <f>INDEX(#REF!,MATCH($K34,#REF!,0))</f>
        <v>#REF!</v>
      </c>
      <c r="P34" s="3" t="e">
        <f>INDEX(#REF!,MATCH($K34,#REF!,0))</f>
        <v>#REF!</v>
      </c>
      <c r="Q34" s="78" t="e">
        <f>INDEX(#REF!,MATCH($K34,#REF!,0))</f>
        <v>#REF!</v>
      </c>
      <c r="R34" s="3" t="e">
        <f>INDEX(#REF!,MATCH($K34,#REF!,0))</f>
        <v>#REF!</v>
      </c>
      <c r="S34" s="121">
        <f t="shared" si="0"/>
        <v>0</v>
      </c>
      <c r="T34" s="121">
        <f t="shared" si="0"/>
        <v>0</v>
      </c>
      <c r="U34" s="3" t="e">
        <f>INDEX(#REF!,MATCH($K34,#REF!,0))</f>
        <v>#REF!</v>
      </c>
      <c r="V34" s="3" t="e">
        <f>INDEX(#REF!,MATCH($K34,#REF!,0))</f>
        <v>#REF!</v>
      </c>
      <c r="W34" s="3" t="e">
        <f>INDEX(#REF!,MATCH($K34,#REF!,0))</f>
        <v>#REF!</v>
      </c>
      <c r="X34" s="3" t="e">
        <f>INDEX(#REF!,MATCH($K34,#REF!,0))</f>
        <v>#REF!</v>
      </c>
      <c r="Y34" s="125" t="e">
        <f t="shared" si="1"/>
        <v>#REF!</v>
      </c>
      <c r="Z34" s="128" t="e">
        <f t="shared" si="2"/>
        <v>#REF!</v>
      </c>
      <c r="AA34" s="3" t="e">
        <f>INDEX(#REF!,MATCH($K34,#REF!,0))</f>
        <v>#REF!</v>
      </c>
      <c r="AB34" s="3" t="e">
        <f>INDEX(#REF!,MATCH($K34,#REF!,0))</f>
        <v>#REF!</v>
      </c>
      <c r="AC34" s="133" t="e">
        <f t="shared" si="3"/>
        <v>#REF!</v>
      </c>
      <c r="AD34" s="138" t="e">
        <f>INDEX(#REF!,MATCH($K34,#REF!,0))</f>
        <v>#REF!</v>
      </c>
      <c r="AE34" s="113" t="e">
        <f>INDEX(#REF!,MATCH($K34,#REF!,0))</f>
        <v>#REF!</v>
      </c>
      <c r="AF34" s="3" t="e">
        <f>INDEX(#REF!,MATCH($K34,#REF!,0))</f>
        <v>#REF!</v>
      </c>
      <c r="AG34" s="125" t="e">
        <f t="shared" si="4"/>
        <v>#REF!</v>
      </c>
      <c r="AH34" s="133" t="e">
        <f t="shared" si="5"/>
        <v>#REF!</v>
      </c>
      <c r="AI34" s="3" t="e">
        <f>INDEX(#REF!,MATCH($K34,#REF!,0))</f>
        <v>#REF!</v>
      </c>
      <c r="AJ34" s="145" t="e">
        <f t="shared" si="6"/>
        <v>#REF!</v>
      </c>
      <c r="AK34" s="3" t="e">
        <f>INDEX(#REF!,MATCH($K34,#REF!,0))</f>
        <v>#REF!</v>
      </c>
      <c r="AL34" s="125" t="e">
        <f t="shared" si="7"/>
        <v>#REF!</v>
      </c>
      <c r="AM34" s="150" t="e">
        <f t="shared" si="8"/>
        <v>#REF!</v>
      </c>
      <c r="AN34" s="154">
        <v>27500</v>
      </c>
      <c r="AO34" s="3" t="e">
        <f>INDEX(#REF!,MATCH($K34,#REF!,0))</f>
        <v>#REF!</v>
      </c>
      <c r="AP34" s="3" t="e">
        <f>INDEX(#REF!,MATCH($K34,#REF!,0))</f>
        <v>#REF!</v>
      </c>
      <c r="AQ34" s="159" t="e">
        <f>INDEX(#REF!,MATCH($K34,#REF!,0))</f>
        <v>#REF!</v>
      </c>
      <c r="AR34" s="161">
        <v>1</v>
      </c>
      <c r="AS34" s="164" t="e">
        <f t="shared" si="9"/>
        <v>#REF!</v>
      </c>
      <c r="AT34" s="165" t="e">
        <f t="shared" si="10"/>
        <v>#REF!</v>
      </c>
      <c r="AU34" s="169" t="e">
        <f t="shared" si="11"/>
        <v>#REF!</v>
      </c>
    </row>
    <row r="35" spans="2:47" x14ac:dyDescent="0.4">
      <c r="B35" s="20"/>
      <c r="C35" s="20"/>
      <c r="D35" s="19"/>
      <c r="E35" s="19"/>
      <c r="F35" s="24"/>
      <c r="G35" s="24"/>
      <c r="H35" s="77"/>
      <c r="I35" s="78"/>
      <c r="K35" s="78"/>
      <c r="L35" s="113" t="e">
        <f>INDEX(#REF!,MATCH($K35,#REF!,0))</f>
        <v>#REF!</v>
      </c>
      <c r="M35" s="3" t="e">
        <f>INDEX(#REF!,MATCH($K35,#REF!,0))</f>
        <v>#REF!</v>
      </c>
      <c r="N35" s="3" t="e">
        <f>INDEX(#REF!,MATCH($K35,#REF!,0))</f>
        <v>#REF!</v>
      </c>
      <c r="O35" s="81" t="e">
        <f>INDEX(#REF!,MATCH($K35,#REF!,0))</f>
        <v>#REF!</v>
      </c>
      <c r="P35" s="3" t="e">
        <f>INDEX(#REF!,MATCH($K35,#REF!,0))</f>
        <v>#REF!</v>
      </c>
      <c r="Q35" s="78" t="e">
        <f>INDEX(#REF!,MATCH($K35,#REF!,0))</f>
        <v>#REF!</v>
      </c>
      <c r="R35" s="3" t="e">
        <f>INDEX(#REF!,MATCH($K35,#REF!,0))</f>
        <v>#REF!</v>
      </c>
      <c r="S35" s="121">
        <f t="shared" si="0"/>
        <v>0</v>
      </c>
      <c r="T35" s="121">
        <f t="shared" si="0"/>
        <v>0</v>
      </c>
      <c r="U35" s="3" t="e">
        <f>INDEX(#REF!,MATCH($K35,#REF!,0))</f>
        <v>#REF!</v>
      </c>
      <c r="V35" s="3" t="e">
        <f>INDEX(#REF!,MATCH($K35,#REF!,0))</f>
        <v>#REF!</v>
      </c>
      <c r="W35" s="3" t="e">
        <f>INDEX(#REF!,MATCH($K35,#REF!,0))</f>
        <v>#REF!</v>
      </c>
      <c r="X35" s="3" t="e">
        <f>INDEX(#REF!,MATCH($K35,#REF!,0))</f>
        <v>#REF!</v>
      </c>
      <c r="Y35" s="125" t="e">
        <f t="shared" si="1"/>
        <v>#REF!</v>
      </c>
      <c r="Z35" s="128" t="e">
        <f t="shared" si="2"/>
        <v>#REF!</v>
      </c>
      <c r="AA35" s="3" t="e">
        <f>INDEX(#REF!,MATCH($K35,#REF!,0))</f>
        <v>#REF!</v>
      </c>
      <c r="AB35" s="3" t="e">
        <f>INDEX(#REF!,MATCH($K35,#REF!,0))</f>
        <v>#REF!</v>
      </c>
      <c r="AC35" s="133" t="e">
        <f t="shared" si="3"/>
        <v>#REF!</v>
      </c>
      <c r="AD35" s="138" t="e">
        <f>INDEX(#REF!,MATCH($K35,#REF!,0))</f>
        <v>#REF!</v>
      </c>
      <c r="AE35" s="113" t="e">
        <f>INDEX(#REF!,MATCH($K35,#REF!,0))</f>
        <v>#REF!</v>
      </c>
      <c r="AF35" s="3" t="e">
        <f>INDEX(#REF!,MATCH($K35,#REF!,0))</f>
        <v>#REF!</v>
      </c>
      <c r="AG35" s="125" t="e">
        <f t="shared" si="4"/>
        <v>#REF!</v>
      </c>
      <c r="AH35" s="133" t="e">
        <f t="shared" si="5"/>
        <v>#REF!</v>
      </c>
      <c r="AI35" s="3" t="e">
        <f>INDEX(#REF!,MATCH($K35,#REF!,0))</f>
        <v>#REF!</v>
      </c>
      <c r="AJ35" s="145" t="e">
        <f t="shared" si="6"/>
        <v>#REF!</v>
      </c>
      <c r="AK35" s="3" t="e">
        <f>INDEX(#REF!,MATCH($K35,#REF!,0))</f>
        <v>#REF!</v>
      </c>
      <c r="AL35" s="125" t="e">
        <f t="shared" si="7"/>
        <v>#REF!</v>
      </c>
      <c r="AM35" s="150" t="e">
        <f t="shared" si="8"/>
        <v>#REF!</v>
      </c>
      <c r="AN35" s="154">
        <v>27500</v>
      </c>
      <c r="AO35" s="3" t="e">
        <f>INDEX(#REF!,MATCH($K35,#REF!,0))</f>
        <v>#REF!</v>
      </c>
      <c r="AP35" s="3" t="e">
        <f>INDEX(#REF!,MATCH($K35,#REF!,0))</f>
        <v>#REF!</v>
      </c>
      <c r="AQ35" s="159" t="e">
        <f>INDEX(#REF!,MATCH($K35,#REF!,0))</f>
        <v>#REF!</v>
      </c>
      <c r="AR35" s="161">
        <v>1</v>
      </c>
      <c r="AS35" s="164" t="e">
        <f t="shared" si="9"/>
        <v>#REF!</v>
      </c>
      <c r="AT35" s="165" t="e">
        <f t="shared" si="10"/>
        <v>#REF!</v>
      </c>
      <c r="AU35" s="169" t="e">
        <f t="shared" si="11"/>
        <v>#REF!</v>
      </c>
    </row>
    <row r="36" spans="2:47" x14ac:dyDescent="0.4">
      <c r="B36" s="20"/>
      <c r="C36" s="20"/>
      <c r="D36" s="19"/>
      <c r="E36" s="19"/>
      <c r="F36" s="24"/>
      <c r="G36" s="24"/>
      <c r="H36" s="77"/>
      <c r="I36" s="78"/>
      <c r="K36" s="78"/>
      <c r="L36" s="113" t="e">
        <f>INDEX(#REF!,MATCH($K36,#REF!,0))</f>
        <v>#REF!</v>
      </c>
      <c r="M36" s="3" t="e">
        <f>INDEX(#REF!,MATCH($K36,#REF!,0))</f>
        <v>#REF!</v>
      </c>
      <c r="N36" s="3" t="e">
        <f>INDEX(#REF!,MATCH($K36,#REF!,0))</f>
        <v>#REF!</v>
      </c>
      <c r="O36" s="81" t="e">
        <f>INDEX(#REF!,MATCH($K36,#REF!,0))</f>
        <v>#REF!</v>
      </c>
      <c r="P36" s="3" t="e">
        <f>INDEX(#REF!,MATCH($K36,#REF!,0))</f>
        <v>#REF!</v>
      </c>
      <c r="Q36" s="78" t="e">
        <f>INDEX(#REF!,MATCH($K36,#REF!,0))</f>
        <v>#REF!</v>
      </c>
      <c r="R36" s="3" t="e">
        <f>INDEX(#REF!,MATCH($K36,#REF!,0))</f>
        <v>#REF!</v>
      </c>
      <c r="S36" s="121">
        <f t="shared" si="0"/>
        <v>0</v>
      </c>
      <c r="T36" s="121">
        <f t="shared" si="0"/>
        <v>0</v>
      </c>
      <c r="U36" s="3" t="e">
        <f>INDEX(#REF!,MATCH($K36,#REF!,0))</f>
        <v>#REF!</v>
      </c>
      <c r="V36" s="3" t="e">
        <f>INDEX(#REF!,MATCH($K36,#REF!,0))</f>
        <v>#REF!</v>
      </c>
      <c r="W36" s="3" t="e">
        <f>INDEX(#REF!,MATCH($K36,#REF!,0))</f>
        <v>#REF!</v>
      </c>
      <c r="X36" s="3" t="e">
        <f>INDEX(#REF!,MATCH($K36,#REF!,0))</f>
        <v>#REF!</v>
      </c>
      <c r="Y36" s="125" t="e">
        <f t="shared" si="1"/>
        <v>#REF!</v>
      </c>
      <c r="Z36" s="128" t="e">
        <f t="shared" si="2"/>
        <v>#REF!</v>
      </c>
      <c r="AA36" s="3" t="e">
        <f>INDEX(#REF!,MATCH($K36,#REF!,0))</f>
        <v>#REF!</v>
      </c>
      <c r="AB36" s="3" t="e">
        <f>INDEX(#REF!,MATCH($K36,#REF!,0))</f>
        <v>#REF!</v>
      </c>
      <c r="AC36" s="133" t="e">
        <f t="shared" si="3"/>
        <v>#REF!</v>
      </c>
      <c r="AD36" s="138" t="e">
        <f>INDEX(#REF!,MATCH($K36,#REF!,0))</f>
        <v>#REF!</v>
      </c>
      <c r="AE36" s="113" t="e">
        <f>INDEX(#REF!,MATCH($K36,#REF!,0))</f>
        <v>#REF!</v>
      </c>
      <c r="AF36" s="3" t="e">
        <f>INDEX(#REF!,MATCH($K36,#REF!,0))</f>
        <v>#REF!</v>
      </c>
      <c r="AG36" s="125" t="e">
        <f t="shared" si="4"/>
        <v>#REF!</v>
      </c>
      <c r="AH36" s="133" t="e">
        <f t="shared" si="5"/>
        <v>#REF!</v>
      </c>
      <c r="AI36" s="3" t="e">
        <f>INDEX(#REF!,MATCH($K36,#REF!,0))</f>
        <v>#REF!</v>
      </c>
      <c r="AJ36" s="145" t="e">
        <f t="shared" si="6"/>
        <v>#REF!</v>
      </c>
      <c r="AK36" s="3" t="e">
        <f>INDEX(#REF!,MATCH($K36,#REF!,0))</f>
        <v>#REF!</v>
      </c>
      <c r="AL36" s="125" t="e">
        <f t="shared" si="7"/>
        <v>#REF!</v>
      </c>
      <c r="AM36" s="150" t="e">
        <f t="shared" si="8"/>
        <v>#REF!</v>
      </c>
      <c r="AN36" s="154">
        <v>27500</v>
      </c>
      <c r="AO36" s="3" t="e">
        <f>INDEX(#REF!,MATCH($K36,#REF!,0))</f>
        <v>#REF!</v>
      </c>
      <c r="AP36" s="3" t="e">
        <f>INDEX(#REF!,MATCH($K36,#REF!,0))</f>
        <v>#REF!</v>
      </c>
      <c r="AQ36" s="159" t="e">
        <f>INDEX(#REF!,MATCH($K36,#REF!,0))</f>
        <v>#REF!</v>
      </c>
      <c r="AR36" s="161">
        <v>1</v>
      </c>
      <c r="AS36" s="164" t="e">
        <f t="shared" si="9"/>
        <v>#REF!</v>
      </c>
      <c r="AT36" s="165" t="e">
        <f t="shared" si="10"/>
        <v>#REF!</v>
      </c>
      <c r="AU36" s="169" t="e">
        <f t="shared" si="11"/>
        <v>#REF!</v>
      </c>
    </row>
    <row r="37" spans="2:47" x14ac:dyDescent="0.4">
      <c r="B37" s="20"/>
      <c r="C37" s="20"/>
      <c r="D37" s="19"/>
      <c r="E37" s="19"/>
      <c r="F37" s="24"/>
      <c r="G37" s="24"/>
      <c r="H37" s="77"/>
      <c r="I37" s="78"/>
      <c r="K37" s="78"/>
      <c r="L37" s="113" t="e">
        <f>INDEX(#REF!,MATCH($K37,#REF!,0))</f>
        <v>#REF!</v>
      </c>
      <c r="M37" s="3" t="e">
        <f>INDEX(#REF!,MATCH($K37,#REF!,0))</f>
        <v>#REF!</v>
      </c>
      <c r="N37" s="3" t="e">
        <f>INDEX(#REF!,MATCH($K37,#REF!,0))</f>
        <v>#REF!</v>
      </c>
      <c r="O37" s="81" t="e">
        <f>INDEX(#REF!,MATCH($K37,#REF!,0))</f>
        <v>#REF!</v>
      </c>
      <c r="P37" s="3" t="e">
        <f>INDEX(#REF!,MATCH($K37,#REF!,0))</f>
        <v>#REF!</v>
      </c>
      <c r="Q37" s="78" t="e">
        <f>INDEX(#REF!,MATCH($K37,#REF!,0))</f>
        <v>#REF!</v>
      </c>
      <c r="R37" s="3" t="e">
        <f>INDEX(#REF!,MATCH($K37,#REF!,0))</f>
        <v>#REF!</v>
      </c>
      <c r="S37" s="121">
        <f t="shared" si="0"/>
        <v>0</v>
      </c>
      <c r="T37" s="121">
        <f t="shared" si="0"/>
        <v>0</v>
      </c>
      <c r="U37" s="3" t="e">
        <f>INDEX(#REF!,MATCH($K37,#REF!,0))</f>
        <v>#REF!</v>
      </c>
      <c r="V37" s="3" t="e">
        <f>INDEX(#REF!,MATCH($K37,#REF!,0))</f>
        <v>#REF!</v>
      </c>
      <c r="W37" s="3" t="e">
        <f>INDEX(#REF!,MATCH($K37,#REF!,0))</f>
        <v>#REF!</v>
      </c>
      <c r="X37" s="3" t="e">
        <f>INDEX(#REF!,MATCH($K37,#REF!,0))</f>
        <v>#REF!</v>
      </c>
      <c r="Y37" s="125" t="e">
        <f t="shared" si="1"/>
        <v>#REF!</v>
      </c>
      <c r="Z37" s="128" t="e">
        <f t="shared" si="2"/>
        <v>#REF!</v>
      </c>
      <c r="AA37" s="3" t="e">
        <f>INDEX(#REF!,MATCH($K37,#REF!,0))</f>
        <v>#REF!</v>
      </c>
      <c r="AB37" s="3" t="e">
        <f>INDEX(#REF!,MATCH($K37,#REF!,0))</f>
        <v>#REF!</v>
      </c>
      <c r="AC37" s="133" t="e">
        <f t="shared" si="3"/>
        <v>#REF!</v>
      </c>
      <c r="AD37" s="138" t="e">
        <f>INDEX(#REF!,MATCH($K37,#REF!,0))</f>
        <v>#REF!</v>
      </c>
      <c r="AE37" s="113" t="e">
        <f>INDEX(#REF!,MATCH($K37,#REF!,0))</f>
        <v>#REF!</v>
      </c>
      <c r="AF37" s="3" t="e">
        <f>INDEX(#REF!,MATCH($K37,#REF!,0))</f>
        <v>#REF!</v>
      </c>
      <c r="AG37" s="125" t="e">
        <f t="shared" si="4"/>
        <v>#REF!</v>
      </c>
      <c r="AH37" s="133" t="e">
        <f t="shared" si="5"/>
        <v>#REF!</v>
      </c>
      <c r="AI37" s="3" t="e">
        <f>INDEX(#REF!,MATCH($K37,#REF!,0))</f>
        <v>#REF!</v>
      </c>
      <c r="AJ37" s="145" t="e">
        <f t="shared" si="6"/>
        <v>#REF!</v>
      </c>
      <c r="AK37" s="3" t="e">
        <f>INDEX(#REF!,MATCH($K37,#REF!,0))</f>
        <v>#REF!</v>
      </c>
      <c r="AL37" s="125" t="e">
        <f t="shared" si="7"/>
        <v>#REF!</v>
      </c>
      <c r="AM37" s="150" t="e">
        <f t="shared" si="8"/>
        <v>#REF!</v>
      </c>
      <c r="AN37" s="154">
        <v>27500</v>
      </c>
      <c r="AO37" s="3" t="e">
        <f>INDEX(#REF!,MATCH($K37,#REF!,0))</f>
        <v>#REF!</v>
      </c>
      <c r="AP37" s="3" t="e">
        <f>INDEX(#REF!,MATCH($K37,#REF!,0))</f>
        <v>#REF!</v>
      </c>
      <c r="AQ37" s="159" t="e">
        <f>INDEX(#REF!,MATCH($K37,#REF!,0))</f>
        <v>#REF!</v>
      </c>
      <c r="AR37" s="161">
        <v>1</v>
      </c>
      <c r="AS37" s="164" t="e">
        <f t="shared" si="9"/>
        <v>#REF!</v>
      </c>
      <c r="AT37" s="165" t="e">
        <f t="shared" si="10"/>
        <v>#REF!</v>
      </c>
      <c r="AU37" s="169" t="e">
        <f t="shared" si="11"/>
        <v>#REF!</v>
      </c>
    </row>
    <row r="38" spans="2:47" x14ac:dyDescent="0.4">
      <c r="B38" s="20"/>
      <c r="C38" s="20"/>
      <c r="D38" s="19"/>
      <c r="E38" s="19"/>
      <c r="F38" s="24"/>
      <c r="G38" s="24"/>
      <c r="H38" s="77"/>
      <c r="I38" s="78"/>
      <c r="K38" s="78"/>
      <c r="L38" s="113" t="e">
        <f>INDEX(#REF!,MATCH($K38,#REF!,0))</f>
        <v>#REF!</v>
      </c>
      <c r="M38" s="3" t="e">
        <f>INDEX(#REF!,MATCH($K38,#REF!,0))</f>
        <v>#REF!</v>
      </c>
      <c r="N38" s="3" t="e">
        <f>INDEX(#REF!,MATCH($K38,#REF!,0))</f>
        <v>#REF!</v>
      </c>
      <c r="O38" s="81" t="e">
        <f>INDEX(#REF!,MATCH($K38,#REF!,0))</f>
        <v>#REF!</v>
      </c>
      <c r="P38" s="3" t="e">
        <f>INDEX(#REF!,MATCH($K38,#REF!,0))</f>
        <v>#REF!</v>
      </c>
      <c r="Q38" s="78" t="e">
        <f>INDEX(#REF!,MATCH($K38,#REF!,0))</f>
        <v>#REF!</v>
      </c>
      <c r="R38" s="3" t="e">
        <f>INDEX(#REF!,MATCH($K38,#REF!,0))</f>
        <v>#REF!</v>
      </c>
      <c r="S38" s="121">
        <f t="shared" si="0"/>
        <v>0</v>
      </c>
      <c r="T38" s="121">
        <f t="shared" si="0"/>
        <v>0</v>
      </c>
      <c r="U38" s="3" t="e">
        <f>INDEX(#REF!,MATCH($K38,#REF!,0))</f>
        <v>#REF!</v>
      </c>
      <c r="V38" s="3" t="e">
        <f>INDEX(#REF!,MATCH($K38,#REF!,0))</f>
        <v>#REF!</v>
      </c>
      <c r="W38" s="3" t="e">
        <f>INDEX(#REF!,MATCH($K38,#REF!,0))</f>
        <v>#REF!</v>
      </c>
      <c r="X38" s="3" t="e">
        <f>INDEX(#REF!,MATCH($K38,#REF!,0))</f>
        <v>#REF!</v>
      </c>
      <c r="Y38" s="125" t="e">
        <f t="shared" si="1"/>
        <v>#REF!</v>
      </c>
      <c r="Z38" s="128" t="e">
        <f t="shared" si="2"/>
        <v>#REF!</v>
      </c>
      <c r="AA38" s="3">
        <v>12000</v>
      </c>
      <c r="AB38" s="3" t="e">
        <f>INDEX(#REF!,MATCH($K38,#REF!,0))</f>
        <v>#REF!</v>
      </c>
      <c r="AC38" s="133" t="e">
        <f t="shared" si="3"/>
        <v>#REF!</v>
      </c>
      <c r="AD38" s="138" t="e">
        <f>INDEX(#REF!,MATCH($K38,#REF!,0))</f>
        <v>#REF!</v>
      </c>
      <c r="AE38" s="113" t="e">
        <f>INDEX(#REF!,MATCH($K38,#REF!,0))</f>
        <v>#REF!</v>
      </c>
      <c r="AF38" s="3" t="e">
        <f>INDEX(#REF!,MATCH($K38,#REF!,0))</f>
        <v>#REF!</v>
      </c>
      <c r="AG38" s="125" t="e">
        <f t="shared" si="4"/>
        <v>#REF!</v>
      </c>
      <c r="AH38" s="133" t="e">
        <f t="shared" si="5"/>
        <v>#REF!</v>
      </c>
      <c r="AI38" s="3" t="e">
        <f>INDEX(#REF!,MATCH($K38,#REF!,0))</f>
        <v>#REF!</v>
      </c>
      <c r="AJ38" s="145" t="e">
        <f t="shared" si="6"/>
        <v>#REF!</v>
      </c>
      <c r="AK38" s="3" t="e">
        <f>INDEX(#REF!,MATCH($K38,#REF!,0))</f>
        <v>#REF!</v>
      </c>
      <c r="AL38" s="125" t="e">
        <f t="shared" si="7"/>
        <v>#REF!</v>
      </c>
      <c r="AM38" s="150" t="e">
        <f t="shared" si="8"/>
        <v>#REF!</v>
      </c>
      <c r="AN38" s="154">
        <v>27500</v>
      </c>
      <c r="AO38" s="3" t="e">
        <f>INDEX(#REF!,MATCH($K38,#REF!,0))</f>
        <v>#REF!</v>
      </c>
      <c r="AP38" s="3" t="e">
        <f>INDEX(#REF!,MATCH($K38,#REF!,0))</f>
        <v>#REF!</v>
      </c>
      <c r="AQ38" s="159" t="e">
        <f>INDEX(#REF!,MATCH($K38,#REF!,0))</f>
        <v>#REF!</v>
      </c>
      <c r="AR38" s="161">
        <v>1</v>
      </c>
      <c r="AS38" s="164" t="e">
        <f t="shared" si="9"/>
        <v>#REF!</v>
      </c>
      <c r="AT38" s="165" t="e">
        <f t="shared" si="10"/>
        <v>#REF!</v>
      </c>
      <c r="AU38" s="169" t="e">
        <f t="shared" si="11"/>
        <v>#REF!</v>
      </c>
    </row>
    <row r="39" spans="2:47" x14ac:dyDescent="0.4">
      <c r="B39" s="20"/>
      <c r="C39" s="20"/>
      <c r="D39" s="19"/>
      <c r="E39" s="19"/>
      <c r="F39" s="24"/>
      <c r="G39" s="24"/>
      <c r="H39" s="77"/>
      <c r="I39" s="78"/>
      <c r="K39" s="78"/>
      <c r="L39" s="113" t="e">
        <f>INDEX(#REF!,MATCH($K39,#REF!,0))</f>
        <v>#REF!</v>
      </c>
      <c r="M39" s="3" t="e">
        <f>INDEX(#REF!,MATCH($K39,#REF!,0))</f>
        <v>#REF!</v>
      </c>
      <c r="N39" s="3" t="e">
        <f>INDEX(#REF!,MATCH($K39,#REF!,0))</f>
        <v>#REF!</v>
      </c>
      <c r="O39" s="81" t="e">
        <f>INDEX(#REF!,MATCH($K39,#REF!,0))</f>
        <v>#REF!</v>
      </c>
      <c r="P39" s="3" t="e">
        <f>INDEX(#REF!,MATCH($K39,#REF!,0))</f>
        <v>#REF!</v>
      </c>
      <c r="Q39" s="78" t="e">
        <f>INDEX(#REF!,MATCH($K39,#REF!,0))</f>
        <v>#REF!</v>
      </c>
      <c r="R39" s="3" t="e">
        <f>INDEX(#REF!,MATCH($K39,#REF!,0))</f>
        <v>#REF!</v>
      </c>
      <c r="S39" s="121">
        <f t="shared" si="0"/>
        <v>0</v>
      </c>
      <c r="T39" s="121">
        <f t="shared" si="0"/>
        <v>0</v>
      </c>
      <c r="U39" s="3" t="e">
        <f>INDEX(#REF!,MATCH($K39,#REF!,0))</f>
        <v>#REF!</v>
      </c>
      <c r="V39" s="3" t="e">
        <f>INDEX(#REF!,MATCH($K39,#REF!,0))</f>
        <v>#REF!</v>
      </c>
      <c r="W39" s="3" t="e">
        <f>INDEX(#REF!,MATCH($K39,#REF!,0))</f>
        <v>#REF!</v>
      </c>
      <c r="X39" s="3" t="e">
        <f>INDEX(#REF!,MATCH($K39,#REF!,0))</f>
        <v>#REF!</v>
      </c>
      <c r="Y39" s="125" t="e">
        <f t="shared" si="1"/>
        <v>#REF!</v>
      </c>
      <c r="Z39" s="128" t="e">
        <f t="shared" si="2"/>
        <v>#REF!</v>
      </c>
      <c r="AA39" s="3" t="e">
        <f>INDEX(#REF!,MATCH($K39,#REF!,0))</f>
        <v>#REF!</v>
      </c>
      <c r="AB39" s="3" t="e">
        <f>INDEX(#REF!,MATCH($K39,#REF!,0))</f>
        <v>#REF!</v>
      </c>
      <c r="AC39" s="133" t="e">
        <f t="shared" si="3"/>
        <v>#REF!</v>
      </c>
      <c r="AD39" s="138" t="e">
        <f>INDEX(#REF!,MATCH($K39,#REF!,0))</f>
        <v>#REF!</v>
      </c>
      <c r="AE39" s="113" t="e">
        <f>INDEX(#REF!,MATCH($K39,#REF!,0))</f>
        <v>#REF!</v>
      </c>
      <c r="AF39" s="3" t="e">
        <f>INDEX(#REF!,MATCH($K39,#REF!,0))</f>
        <v>#REF!</v>
      </c>
      <c r="AG39" s="125" t="e">
        <f t="shared" si="4"/>
        <v>#REF!</v>
      </c>
      <c r="AH39" s="133" t="e">
        <f t="shared" si="5"/>
        <v>#REF!</v>
      </c>
      <c r="AI39" s="3" t="e">
        <f>INDEX(#REF!,MATCH($K39,#REF!,0))</f>
        <v>#REF!</v>
      </c>
      <c r="AJ39" s="145" t="e">
        <f t="shared" si="6"/>
        <v>#REF!</v>
      </c>
      <c r="AK39" s="3" t="e">
        <f>INDEX(#REF!,MATCH($K39,#REF!,0))</f>
        <v>#REF!</v>
      </c>
      <c r="AL39" s="125" t="e">
        <f t="shared" si="7"/>
        <v>#REF!</v>
      </c>
      <c r="AM39" s="150" t="e">
        <f t="shared" si="8"/>
        <v>#REF!</v>
      </c>
      <c r="AN39" s="154">
        <v>27500</v>
      </c>
      <c r="AO39" s="3" t="e">
        <f>INDEX(#REF!,MATCH($K39,#REF!,0))</f>
        <v>#REF!</v>
      </c>
      <c r="AP39" s="3" t="e">
        <f>INDEX(#REF!,MATCH($K39,#REF!,0))</f>
        <v>#REF!</v>
      </c>
      <c r="AQ39" s="159" t="e">
        <f>INDEX(#REF!,MATCH($K39,#REF!,0))</f>
        <v>#REF!</v>
      </c>
      <c r="AR39" s="161">
        <v>1</v>
      </c>
      <c r="AS39" s="164" t="e">
        <f t="shared" si="9"/>
        <v>#REF!</v>
      </c>
      <c r="AT39" s="165" t="e">
        <f t="shared" si="10"/>
        <v>#REF!</v>
      </c>
      <c r="AU39" s="169" t="e">
        <f t="shared" si="11"/>
        <v>#REF!</v>
      </c>
    </row>
    <row r="40" spans="2:47" x14ac:dyDescent="0.4">
      <c r="B40" s="20"/>
      <c r="C40" s="20"/>
      <c r="D40" s="19"/>
      <c r="E40" s="19"/>
      <c r="F40" s="24"/>
      <c r="G40" s="24"/>
      <c r="H40" s="77"/>
      <c r="I40" s="78"/>
      <c r="K40" s="78"/>
      <c r="L40" s="113" t="e">
        <f>INDEX(#REF!,MATCH($K40,#REF!,0))</f>
        <v>#REF!</v>
      </c>
      <c r="M40" s="3" t="e">
        <f>INDEX(#REF!,MATCH($K40,#REF!,0))</f>
        <v>#REF!</v>
      </c>
      <c r="N40" s="3" t="e">
        <f>INDEX(#REF!,MATCH($K40,#REF!,0))</f>
        <v>#REF!</v>
      </c>
      <c r="O40" s="81" t="e">
        <f>INDEX(#REF!,MATCH($K40,#REF!,0))</f>
        <v>#REF!</v>
      </c>
      <c r="P40" s="3" t="e">
        <f>INDEX(#REF!,MATCH($K40,#REF!,0))</f>
        <v>#REF!</v>
      </c>
      <c r="Q40" s="78" t="e">
        <f>INDEX(#REF!,MATCH($K40,#REF!,0))</f>
        <v>#REF!</v>
      </c>
      <c r="R40" s="3" t="e">
        <f>INDEX(#REF!,MATCH($K40,#REF!,0))</f>
        <v>#REF!</v>
      </c>
      <c r="S40" s="121">
        <f t="shared" si="0"/>
        <v>0</v>
      </c>
      <c r="T40" s="121">
        <f t="shared" si="0"/>
        <v>0</v>
      </c>
      <c r="U40" s="3" t="e">
        <f>INDEX(#REF!,MATCH($K40,#REF!,0))</f>
        <v>#REF!</v>
      </c>
      <c r="V40" s="3" t="e">
        <f>INDEX(#REF!,MATCH($K40,#REF!,0))</f>
        <v>#REF!</v>
      </c>
      <c r="W40" s="3" t="e">
        <f>INDEX(#REF!,MATCH($K40,#REF!,0))</f>
        <v>#REF!</v>
      </c>
      <c r="X40" s="3" t="e">
        <f>INDEX(#REF!,MATCH($K40,#REF!,0))</f>
        <v>#REF!</v>
      </c>
      <c r="Y40" s="125" t="e">
        <f t="shared" si="1"/>
        <v>#REF!</v>
      </c>
      <c r="Z40" s="128" t="e">
        <f t="shared" si="2"/>
        <v>#REF!</v>
      </c>
      <c r="AA40" s="3" t="e">
        <f>INDEX(#REF!,MATCH($K40,#REF!,0))</f>
        <v>#REF!</v>
      </c>
      <c r="AB40" s="3">
        <v>2500</v>
      </c>
      <c r="AC40" s="133" t="e">
        <f t="shared" si="3"/>
        <v>#REF!</v>
      </c>
      <c r="AD40" s="138" t="e">
        <f>INDEX(#REF!,MATCH($K40,#REF!,0))</f>
        <v>#REF!</v>
      </c>
      <c r="AE40" s="113" t="e">
        <f>INDEX(#REF!,MATCH($K40,#REF!,0))</f>
        <v>#REF!</v>
      </c>
      <c r="AF40" s="3" t="e">
        <f>INDEX(#REF!,MATCH($K40,#REF!,0))</f>
        <v>#REF!</v>
      </c>
      <c r="AG40" s="125" t="e">
        <f t="shared" si="4"/>
        <v>#REF!</v>
      </c>
      <c r="AH40" s="133" t="e">
        <f t="shared" si="5"/>
        <v>#REF!</v>
      </c>
      <c r="AI40" s="3" t="e">
        <f>INDEX(#REF!,MATCH($K40,#REF!,0))</f>
        <v>#REF!</v>
      </c>
      <c r="AJ40" s="145" t="e">
        <f t="shared" si="6"/>
        <v>#REF!</v>
      </c>
      <c r="AK40" s="3" t="e">
        <f>INDEX(#REF!,MATCH($K40,#REF!,0))</f>
        <v>#REF!</v>
      </c>
      <c r="AL40" s="125" t="e">
        <f t="shared" si="7"/>
        <v>#REF!</v>
      </c>
      <c r="AM40" s="150" t="e">
        <f t="shared" si="8"/>
        <v>#REF!</v>
      </c>
      <c r="AN40" s="154">
        <v>27500</v>
      </c>
      <c r="AO40" s="3" t="e">
        <f>INDEX(#REF!,MATCH($K40,#REF!,0))</f>
        <v>#REF!</v>
      </c>
      <c r="AP40" s="3" t="e">
        <f>INDEX(#REF!,MATCH($K40,#REF!,0))</f>
        <v>#REF!</v>
      </c>
      <c r="AQ40" s="159" t="e">
        <f>INDEX(#REF!,MATCH($K40,#REF!,0))</f>
        <v>#REF!</v>
      </c>
      <c r="AR40" s="161">
        <v>1</v>
      </c>
      <c r="AS40" s="164" t="e">
        <f t="shared" si="9"/>
        <v>#REF!</v>
      </c>
      <c r="AT40" s="165" t="e">
        <f t="shared" si="10"/>
        <v>#REF!</v>
      </c>
      <c r="AU40" s="169" t="e">
        <f t="shared" si="11"/>
        <v>#REF!</v>
      </c>
    </row>
    <row r="41" spans="2:47" x14ac:dyDescent="0.4">
      <c r="B41" s="20"/>
      <c r="C41" s="20"/>
      <c r="D41" s="19"/>
      <c r="E41" s="19"/>
      <c r="F41" s="24"/>
      <c r="G41" s="24"/>
      <c r="H41" s="77"/>
      <c r="I41" s="78"/>
      <c r="K41" s="78"/>
      <c r="L41" s="113" t="e">
        <f>INDEX(#REF!,MATCH($K41,#REF!,0))</f>
        <v>#REF!</v>
      </c>
      <c r="M41" s="3" t="e">
        <f>INDEX(#REF!,MATCH($K41,#REF!,0))</f>
        <v>#REF!</v>
      </c>
      <c r="N41" s="3" t="e">
        <f>INDEX(#REF!,MATCH($K41,#REF!,0))</f>
        <v>#REF!</v>
      </c>
      <c r="O41" s="81" t="s">
        <v>192</v>
      </c>
      <c r="P41" s="3"/>
      <c r="Q41" s="78" t="e">
        <f>INDEX(#REF!,MATCH($K41,#REF!,0))</f>
        <v>#REF!</v>
      </c>
      <c r="R41" s="3" t="e">
        <f>INDEX(#REF!,MATCH($K41,#REF!,0))</f>
        <v>#REF!</v>
      </c>
      <c r="S41" s="121">
        <f t="shared" si="0"/>
        <v>0</v>
      </c>
      <c r="T41" s="121">
        <f t="shared" si="0"/>
        <v>0</v>
      </c>
      <c r="U41" s="3" t="e">
        <f>INDEX(#REF!,MATCH($K41,#REF!,0))</f>
        <v>#REF!</v>
      </c>
      <c r="V41" s="3"/>
      <c r="W41" s="3" t="e">
        <f>INDEX(#REF!,MATCH($K41,#REF!,0))</f>
        <v>#REF!</v>
      </c>
      <c r="X41" s="3">
        <v>33</v>
      </c>
      <c r="Y41" s="125">
        <f t="shared" si="1"/>
        <v>3.3000000000000002E-2</v>
      </c>
      <c r="Z41" s="128">
        <f t="shared" si="2"/>
        <v>0</v>
      </c>
      <c r="AA41" s="3" t="e">
        <f>INDEX(#REF!,MATCH($K41,#REF!,0))</f>
        <v>#REF!</v>
      </c>
      <c r="AB41" s="3" t="e">
        <f>INDEX(#REF!,MATCH($K41,#REF!,0))</f>
        <v>#REF!</v>
      </c>
      <c r="AC41" s="133" t="e">
        <f t="shared" si="3"/>
        <v>#REF!</v>
      </c>
      <c r="AD41" s="138" t="e">
        <f>INDEX(#REF!,MATCH($K41,#REF!,0))</f>
        <v>#REF!</v>
      </c>
      <c r="AE41" s="113" t="s">
        <v>403</v>
      </c>
      <c r="AF41" s="3">
        <v>21</v>
      </c>
      <c r="AG41" s="125">
        <f t="shared" si="4"/>
        <v>2.1000000000000001E-2</v>
      </c>
      <c r="AH41" s="133">
        <f t="shared" si="5"/>
        <v>0</v>
      </c>
      <c r="AI41" s="3">
        <v>48500</v>
      </c>
      <c r="AJ41" s="145">
        <f t="shared" si="6"/>
        <v>0</v>
      </c>
      <c r="AK41" s="3" t="e">
        <f>INDEX(#REF!,MATCH($K41,#REF!,0))</f>
        <v>#REF!</v>
      </c>
      <c r="AL41" s="125" t="e">
        <f t="shared" si="7"/>
        <v>#REF!</v>
      </c>
      <c r="AM41" s="150" t="e">
        <f t="shared" si="8"/>
        <v>#REF!</v>
      </c>
      <c r="AN41" s="154">
        <v>27500</v>
      </c>
      <c r="AO41" s="3" t="e">
        <f>INDEX(#REF!,MATCH($K41,#REF!,0))</f>
        <v>#REF!</v>
      </c>
      <c r="AP41" s="3" t="e">
        <f>INDEX(#REF!,MATCH($K41,#REF!,0))</f>
        <v>#REF!</v>
      </c>
      <c r="AQ41" s="159" t="e">
        <f>INDEX(#REF!,MATCH($K41,#REF!,0))</f>
        <v>#REF!</v>
      </c>
      <c r="AR41" s="161">
        <v>1</v>
      </c>
      <c r="AS41" s="164" t="e">
        <f t="shared" si="9"/>
        <v>#REF!</v>
      </c>
      <c r="AT41" s="165" t="e">
        <f t="shared" si="10"/>
        <v>#REF!</v>
      </c>
      <c r="AU41" s="169" t="e">
        <f t="shared" si="11"/>
        <v>#REF!</v>
      </c>
    </row>
    <row r="42" spans="2:47" x14ac:dyDescent="0.4">
      <c r="B42" s="20"/>
      <c r="C42" s="20"/>
      <c r="D42" s="19"/>
      <c r="E42" s="19"/>
      <c r="F42" s="24"/>
      <c r="G42" s="24"/>
      <c r="H42" s="77"/>
      <c r="I42" s="78"/>
      <c r="K42" s="78"/>
      <c r="L42" s="113" t="e">
        <f>INDEX(#REF!,MATCH($K42,#REF!,0))</f>
        <v>#REF!</v>
      </c>
      <c r="M42" s="3" t="e">
        <f>INDEX(#REF!,MATCH($K42,#REF!,0))</f>
        <v>#REF!</v>
      </c>
      <c r="N42" s="3" t="e">
        <f>INDEX(#REF!,MATCH($K42,#REF!,0))</f>
        <v>#REF!</v>
      </c>
      <c r="O42" s="81" t="s">
        <v>192</v>
      </c>
      <c r="P42" s="3"/>
      <c r="Q42" s="78" t="e">
        <f>INDEX(#REF!,MATCH($K42,#REF!,0))</f>
        <v>#REF!</v>
      </c>
      <c r="R42" s="3" t="e">
        <f>INDEX(#REF!,MATCH($K42,#REF!,0))</f>
        <v>#REF!</v>
      </c>
      <c r="S42" s="121">
        <f t="shared" si="0"/>
        <v>0</v>
      </c>
      <c r="T42" s="121">
        <f t="shared" si="0"/>
        <v>0</v>
      </c>
      <c r="U42" s="3" t="e">
        <f>INDEX(#REF!,MATCH($K42,#REF!,0))</f>
        <v>#REF!</v>
      </c>
      <c r="V42" s="3"/>
      <c r="W42" s="3" t="e">
        <f>INDEX(#REF!,MATCH($K42,#REF!,0))</f>
        <v>#REF!</v>
      </c>
      <c r="X42" s="3">
        <v>33</v>
      </c>
      <c r="Y42" s="125">
        <f t="shared" si="1"/>
        <v>3.3000000000000002E-2</v>
      </c>
      <c r="Z42" s="128">
        <f t="shared" si="2"/>
        <v>0</v>
      </c>
      <c r="AA42" s="3" t="e">
        <f>INDEX(#REF!,MATCH($K42,#REF!,0))</f>
        <v>#REF!</v>
      </c>
      <c r="AB42" s="3" t="e">
        <f>INDEX(#REF!,MATCH($K42,#REF!,0))</f>
        <v>#REF!</v>
      </c>
      <c r="AC42" s="133" t="e">
        <f t="shared" si="3"/>
        <v>#REF!</v>
      </c>
      <c r="AD42" s="138" t="e">
        <f>INDEX(#REF!,MATCH($K42,#REF!,0))</f>
        <v>#REF!</v>
      </c>
      <c r="AE42" s="113" t="s">
        <v>404</v>
      </c>
      <c r="AF42" s="3">
        <v>21</v>
      </c>
      <c r="AG42" s="125">
        <f t="shared" si="4"/>
        <v>2.1000000000000001E-2</v>
      </c>
      <c r="AH42" s="133">
        <f t="shared" si="5"/>
        <v>0</v>
      </c>
      <c r="AI42" s="3">
        <v>55700</v>
      </c>
      <c r="AJ42" s="145">
        <f t="shared" si="6"/>
        <v>0</v>
      </c>
      <c r="AK42" s="3" t="e">
        <f>INDEX(#REF!,MATCH($K42,#REF!,0))</f>
        <v>#REF!</v>
      </c>
      <c r="AL42" s="125" t="e">
        <f t="shared" si="7"/>
        <v>#REF!</v>
      </c>
      <c r="AM42" s="150" t="e">
        <f t="shared" si="8"/>
        <v>#REF!</v>
      </c>
      <c r="AN42" s="154">
        <v>27500</v>
      </c>
      <c r="AO42" s="3" t="e">
        <f>INDEX(#REF!,MATCH($K42,#REF!,0))</f>
        <v>#REF!</v>
      </c>
      <c r="AP42" s="3" t="e">
        <f>INDEX(#REF!,MATCH($K42,#REF!,0))</f>
        <v>#REF!</v>
      </c>
      <c r="AQ42" s="159" t="e">
        <f>INDEX(#REF!,MATCH($K42,#REF!,0))</f>
        <v>#REF!</v>
      </c>
      <c r="AR42" s="161">
        <v>1</v>
      </c>
      <c r="AS42" s="164" t="e">
        <f t="shared" si="9"/>
        <v>#REF!</v>
      </c>
      <c r="AT42" s="165" t="e">
        <f t="shared" si="10"/>
        <v>#REF!</v>
      </c>
      <c r="AU42" s="169" t="e">
        <f t="shared" si="11"/>
        <v>#REF!</v>
      </c>
    </row>
    <row r="43" spans="2:47" x14ac:dyDescent="0.4">
      <c r="B43" s="20"/>
      <c r="C43" s="20"/>
      <c r="D43" s="19"/>
      <c r="E43" s="19"/>
      <c r="F43" s="24"/>
      <c r="G43" s="24"/>
      <c r="H43" s="77"/>
      <c r="I43" s="78"/>
      <c r="K43" s="78"/>
      <c r="L43" s="113" t="e">
        <f>INDEX(#REF!,MATCH($K43,#REF!,0))</f>
        <v>#REF!</v>
      </c>
      <c r="M43" s="3" t="e">
        <f>INDEX(#REF!,MATCH($K43,#REF!,0))</f>
        <v>#REF!</v>
      </c>
      <c r="N43" s="3" t="e">
        <f>INDEX(#REF!,MATCH($K43,#REF!,0))</f>
        <v>#REF!</v>
      </c>
      <c r="O43" s="81" t="e">
        <f>INDEX(#REF!,MATCH($K43,#REF!,0))</f>
        <v>#REF!</v>
      </c>
      <c r="P43" s="3" t="e">
        <f>INDEX(#REF!,MATCH($K43,#REF!,0))</f>
        <v>#REF!</v>
      </c>
      <c r="Q43" s="78" t="e">
        <f>INDEX(#REF!,MATCH($K43,#REF!,0))</f>
        <v>#REF!</v>
      </c>
      <c r="R43" s="3" t="e">
        <f>INDEX(#REF!,MATCH($K43,#REF!,0))</f>
        <v>#REF!</v>
      </c>
      <c r="S43" s="121">
        <f t="shared" si="0"/>
        <v>0</v>
      </c>
      <c r="T43" s="121">
        <f t="shared" si="0"/>
        <v>0</v>
      </c>
      <c r="U43" s="3" t="e">
        <f>INDEX(#REF!,MATCH($K43,#REF!,0))</f>
        <v>#REF!</v>
      </c>
      <c r="V43" s="3" t="e">
        <f>INDEX(#REF!,MATCH($K43,#REF!,0))</f>
        <v>#REF!</v>
      </c>
      <c r="W43" s="3" t="e">
        <f>INDEX(#REF!,MATCH($K43,#REF!,0))</f>
        <v>#REF!</v>
      </c>
      <c r="X43" s="3" t="e">
        <f>INDEX(#REF!,MATCH($K43,#REF!,0))</f>
        <v>#REF!</v>
      </c>
      <c r="Y43" s="125" t="e">
        <f t="shared" si="1"/>
        <v>#REF!</v>
      </c>
      <c r="Z43" s="128" t="e">
        <f t="shared" si="2"/>
        <v>#REF!</v>
      </c>
      <c r="AA43" s="3" t="e">
        <f>INDEX(#REF!,MATCH($K43,#REF!,0))</f>
        <v>#REF!</v>
      </c>
      <c r="AB43" s="3" t="e">
        <f>INDEX(#REF!,MATCH($K43,#REF!,0))</f>
        <v>#REF!</v>
      </c>
      <c r="AC43" s="133" t="e">
        <f t="shared" si="3"/>
        <v>#REF!</v>
      </c>
      <c r="AD43" s="138" t="e">
        <f>INDEX(#REF!,MATCH($K43,#REF!,0))</f>
        <v>#REF!</v>
      </c>
      <c r="AE43" s="113" t="e">
        <f>INDEX(#REF!,MATCH($K43,#REF!,0))</f>
        <v>#REF!</v>
      </c>
      <c r="AF43" s="3" t="e">
        <f>INDEX(#REF!,MATCH($K43,#REF!,0))</f>
        <v>#REF!</v>
      </c>
      <c r="AG43" s="125" t="e">
        <f t="shared" si="4"/>
        <v>#REF!</v>
      </c>
      <c r="AH43" s="133" t="e">
        <f t="shared" si="5"/>
        <v>#REF!</v>
      </c>
      <c r="AI43" s="3" t="e">
        <f>INDEX(#REF!,MATCH($K43,#REF!,0))</f>
        <v>#REF!</v>
      </c>
      <c r="AJ43" s="145" t="e">
        <f t="shared" si="6"/>
        <v>#REF!</v>
      </c>
      <c r="AK43" s="3" t="e">
        <f>INDEX(#REF!,MATCH($K43,#REF!,0))</f>
        <v>#REF!</v>
      </c>
      <c r="AL43" s="125" t="e">
        <f t="shared" si="7"/>
        <v>#REF!</v>
      </c>
      <c r="AM43" s="150" t="e">
        <f t="shared" si="8"/>
        <v>#REF!</v>
      </c>
      <c r="AN43" s="154">
        <v>27500</v>
      </c>
      <c r="AO43" s="3" t="e">
        <f>INDEX(#REF!,MATCH($K43,#REF!,0))</f>
        <v>#REF!</v>
      </c>
      <c r="AP43" s="3" t="e">
        <f>INDEX(#REF!,MATCH($K43,#REF!,0))</f>
        <v>#REF!</v>
      </c>
      <c r="AQ43" s="159" t="e">
        <f>INDEX(#REF!,MATCH($K43,#REF!,0))</f>
        <v>#REF!</v>
      </c>
      <c r="AR43" s="161">
        <v>1</v>
      </c>
      <c r="AS43" s="164" t="e">
        <f t="shared" si="9"/>
        <v>#REF!</v>
      </c>
      <c r="AT43" s="165" t="e">
        <f t="shared" si="10"/>
        <v>#REF!</v>
      </c>
      <c r="AU43" s="169" t="e">
        <f t="shared" si="11"/>
        <v>#REF!</v>
      </c>
    </row>
    <row r="44" spans="2:47" x14ac:dyDescent="0.4">
      <c r="B44" s="20"/>
      <c r="C44" s="20"/>
      <c r="D44" s="19"/>
      <c r="E44" s="19"/>
      <c r="F44" s="24"/>
      <c r="G44" s="24"/>
      <c r="H44" s="77"/>
      <c r="I44" s="78"/>
      <c r="K44" s="78"/>
      <c r="L44" s="113" t="e">
        <f>INDEX(#REF!,MATCH($K44,#REF!,0))</f>
        <v>#REF!</v>
      </c>
      <c r="M44" s="3" t="e">
        <f>INDEX(#REF!,MATCH($K44,#REF!,0))</f>
        <v>#REF!</v>
      </c>
      <c r="N44" s="3" t="e">
        <f>INDEX(#REF!,MATCH($K44,#REF!,0))</f>
        <v>#REF!</v>
      </c>
      <c r="O44" s="81" t="e">
        <f>INDEX(#REF!,MATCH($K44,#REF!,0))</f>
        <v>#REF!</v>
      </c>
      <c r="P44" s="3" t="e">
        <f>INDEX(#REF!,MATCH($K44,#REF!,0))</f>
        <v>#REF!</v>
      </c>
      <c r="Q44" s="78" t="e">
        <f>INDEX(#REF!,MATCH($K44,#REF!,0))</f>
        <v>#REF!</v>
      </c>
      <c r="R44" s="3" t="e">
        <f>INDEX(#REF!,MATCH($K44,#REF!,0))</f>
        <v>#REF!</v>
      </c>
      <c r="S44" s="121">
        <f t="shared" si="0"/>
        <v>0</v>
      </c>
      <c r="T44" s="121">
        <f t="shared" si="0"/>
        <v>0</v>
      </c>
      <c r="U44" s="3" t="e">
        <f>INDEX(#REF!,MATCH($K44,#REF!,0))</f>
        <v>#REF!</v>
      </c>
      <c r="V44" s="3" t="e">
        <f>INDEX(#REF!,MATCH($K44,#REF!,0))</f>
        <v>#REF!</v>
      </c>
      <c r="W44" s="3" t="e">
        <f>INDEX(#REF!,MATCH($K44,#REF!,0))</f>
        <v>#REF!</v>
      </c>
      <c r="X44" s="3" t="e">
        <f>INDEX(#REF!,MATCH($K44,#REF!,0))</f>
        <v>#REF!</v>
      </c>
      <c r="Y44" s="125" t="e">
        <f t="shared" si="1"/>
        <v>#REF!</v>
      </c>
      <c r="Z44" s="128" t="e">
        <f t="shared" si="2"/>
        <v>#REF!</v>
      </c>
      <c r="AA44" s="3" t="e">
        <f>INDEX(#REF!,MATCH($K44,#REF!,0))</f>
        <v>#REF!</v>
      </c>
      <c r="AB44" s="3" t="e">
        <f>INDEX(#REF!,MATCH($K44,#REF!,0))</f>
        <v>#REF!</v>
      </c>
      <c r="AC44" s="133" t="e">
        <f t="shared" si="3"/>
        <v>#REF!</v>
      </c>
      <c r="AD44" s="138" t="e">
        <f>INDEX(#REF!,MATCH($K44,#REF!,0))</f>
        <v>#REF!</v>
      </c>
      <c r="AE44" s="113" t="e">
        <f>INDEX(#REF!,MATCH($K44,#REF!,0))</f>
        <v>#REF!</v>
      </c>
      <c r="AF44" s="3" t="e">
        <f>INDEX(#REF!,MATCH($K44,#REF!,0))</f>
        <v>#REF!</v>
      </c>
      <c r="AG44" s="125" t="e">
        <f t="shared" si="4"/>
        <v>#REF!</v>
      </c>
      <c r="AH44" s="133" t="e">
        <f t="shared" si="5"/>
        <v>#REF!</v>
      </c>
      <c r="AI44" s="3" t="e">
        <f>INDEX(#REF!,MATCH($K44,#REF!,0))</f>
        <v>#REF!</v>
      </c>
      <c r="AJ44" s="145" t="e">
        <f t="shared" si="6"/>
        <v>#REF!</v>
      </c>
      <c r="AK44" s="3" t="e">
        <f>INDEX(#REF!,MATCH($K44,#REF!,0))</f>
        <v>#REF!</v>
      </c>
      <c r="AL44" s="125" t="e">
        <f t="shared" si="7"/>
        <v>#REF!</v>
      </c>
      <c r="AM44" s="150" t="e">
        <f t="shared" si="8"/>
        <v>#REF!</v>
      </c>
      <c r="AN44" s="154">
        <v>27500</v>
      </c>
      <c r="AO44" s="3" t="e">
        <f>INDEX(#REF!,MATCH($K44,#REF!,0))</f>
        <v>#REF!</v>
      </c>
      <c r="AP44" s="3" t="e">
        <f>INDEX(#REF!,MATCH($K44,#REF!,0))</f>
        <v>#REF!</v>
      </c>
      <c r="AQ44" s="159" t="e">
        <f>INDEX(#REF!,MATCH($K44,#REF!,0))</f>
        <v>#REF!</v>
      </c>
      <c r="AR44" s="161">
        <v>1</v>
      </c>
      <c r="AS44" s="164" t="e">
        <f t="shared" si="9"/>
        <v>#REF!</v>
      </c>
      <c r="AT44" s="165" t="e">
        <f t="shared" si="10"/>
        <v>#REF!</v>
      </c>
      <c r="AU44" s="169" t="e">
        <f t="shared" si="11"/>
        <v>#REF!</v>
      </c>
    </row>
    <row r="45" spans="2:47" x14ac:dyDescent="0.4">
      <c r="B45" s="20"/>
      <c r="C45" s="20"/>
      <c r="D45" s="19"/>
      <c r="E45" s="19"/>
      <c r="F45" s="24"/>
      <c r="G45" s="24"/>
      <c r="H45" s="77"/>
      <c r="I45" s="78"/>
      <c r="K45" s="78"/>
      <c r="L45" s="113" t="e">
        <f>INDEX(#REF!,MATCH($K45,#REF!,0))</f>
        <v>#REF!</v>
      </c>
      <c r="M45" s="3" t="e">
        <f>INDEX(#REF!,MATCH($K45,#REF!,0))</f>
        <v>#REF!</v>
      </c>
      <c r="N45" s="3" t="e">
        <f>INDEX(#REF!,MATCH($K45,#REF!,0))</f>
        <v>#REF!</v>
      </c>
      <c r="O45" s="81" t="e">
        <f>INDEX(#REF!,MATCH($K45,#REF!,0))</f>
        <v>#REF!</v>
      </c>
      <c r="P45" s="3" t="e">
        <f>INDEX(#REF!,MATCH($K45,#REF!,0))</f>
        <v>#REF!</v>
      </c>
      <c r="Q45" s="78" t="e">
        <f>INDEX(#REF!,MATCH($K45,#REF!,0))</f>
        <v>#REF!</v>
      </c>
      <c r="R45" s="3" t="e">
        <f>INDEX(#REF!,MATCH($K45,#REF!,0))</f>
        <v>#REF!</v>
      </c>
      <c r="S45" s="121">
        <f t="shared" si="0"/>
        <v>0</v>
      </c>
      <c r="T45" s="121">
        <f t="shared" si="0"/>
        <v>0</v>
      </c>
      <c r="U45" s="3" t="e">
        <f>INDEX(#REF!,MATCH($K45,#REF!,0))</f>
        <v>#REF!</v>
      </c>
      <c r="V45" s="3" t="e">
        <f>INDEX(#REF!,MATCH($K45,#REF!,0))</f>
        <v>#REF!</v>
      </c>
      <c r="W45" s="3" t="e">
        <f>INDEX(#REF!,MATCH($K45,#REF!,0))</f>
        <v>#REF!</v>
      </c>
      <c r="X45" s="3" t="e">
        <f>INDEX(#REF!,MATCH($K45,#REF!,0))</f>
        <v>#REF!</v>
      </c>
      <c r="Y45" s="125" t="e">
        <f t="shared" si="1"/>
        <v>#REF!</v>
      </c>
      <c r="Z45" s="128" t="e">
        <f t="shared" si="2"/>
        <v>#REF!</v>
      </c>
      <c r="AA45" s="3" t="e">
        <f>INDEX(#REF!,MATCH($K45,#REF!,0))</f>
        <v>#REF!</v>
      </c>
      <c r="AB45" s="3" t="e">
        <f>INDEX(#REF!,MATCH($K45,#REF!,0))</f>
        <v>#REF!</v>
      </c>
      <c r="AC45" s="133" t="e">
        <f t="shared" si="3"/>
        <v>#REF!</v>
      </c>
      <c r="AD45" s="138" t="e">
        <f>INDEX(#REF!,MATCH($K45,#REF!,0))</f>
        <v>#REF!</v>
      </c>
      <c r="AE45" s="113" t="e">
        <f>INDEX(#REF!,MATCH($K45,#REF!,0))</f>
        <v>#REF!</v>
      </c>
      <c r="AF45" s="3" t="e">
        <f>INDEX(#REF!,MATCH($K45,#REF!,0))</f>
        <v>#REF!</v>
      </c>
      <c r="AG45" s="125" t="e">
        <f t="shared" si="4"/>
        <v>#REF!</v>
      </c>
      <c r="AH45" s="133" t="e">
        <f t="shared" si="5"/>
        <v>#REF!</v>
      </c>
      <c r="AI45" s="3" t="e">
        <f>INDEX(#REF!,MATCH($K45,#REF!,0))</f>
        <v>#REF!</v>
      </c>
      <c r="AJ45" s="145" t="e">
        <f t="shared" si="6"/>
        <v>#REF!</v>
      </c>
      <c r="AK45" s="3" t="e">
        <f>INDEX(#REF!,MATCH($K45,#REF!,0))</f>
        <v>#REF!</v>
      </c>
      <c r="AL45" s="125" t="e">
        <f t="shared" si="7"/>
        <v>#REF!</v>
      </c>
      <c r="AM45" s="150" t="e">
        <f t="shared" si="8"/>
        <v>#REF!</v>
      </c>
      <c r="AN45" s="154">
        <v>27500</v>
      </c>
      <c r="AO45" s="3" t="e">
        <f>INDEX(#REF!,MATCH($K45,#REF!,0))</f>
        <v>#REF!</v>
      </c>
      <c r="AP45" s="3" t="e">
        <f>INDEX(#REF!,MATCH($K45,#REF!,0))</f>
        <v>#REF!</v>
      </c>
      <c r="AQ45" s="159" t="e">
        <f>INDEX(#REF!,MATCH($K45,#REF!,0))</f>
        <v>#REF!</v>
      </c>
      <c r="AR45" s="161">
        <v>1</v>
      </c>
      <c r="AS45" s="164" t="e">
        <f t="shared" si="9"/>
        <v>#REF!</v>
      </c>
      <c r="AT45" s="165" t="e">
        <f t="shared" si="10"/>
        <v>#REF!</v>
      </c>
      <c r="AU45" s="169" t="e">
        <f t="shared" si="11"/>
        <v>#REF!</v>
      </c>
    </row>
    <row r="46" spans="2:47" x14ac:dyDescent="0.4">
      <c r="B46" s="20"/>
      <c r="C46" s="20"/>
      <c r="D46" s="19"/>
      <c r="E46" s="19"/>
      <c r="F46" s="24"/>
      <c r="G46" s="24"/>
      <c r="H46" s="77"/>
      <c r="I46" s="78"/>
      <c r="K46" s="78"/>
      <c r="L46" s="113" t="e">
        <f>INDEX(#REF!,MATCH($K46,#REF!,0))</f>
        <v>#REF!</v>
      </c>
      <c r="M46" s="3" t="e">
        <f>INDEX(#REF!,MATCH($K46,#REF!,0))</f>
        <v>#REF!</v>
      </c>
      <c r="N46" s="3" t="e">
        <f>INDEX(#REF!,MATCH($K46,#REF!,0))</f>
        <v>#REF!</v>
      </c>
      <c r="O46" s="81" t="e">
        <f>INDEX(#REF!,MATCH($K46,#REF!,0))</f>
        <v>#REF!</v>
      </c>
      <c r="P46" s="3" t="e">
        <f>INDEX(#REF!,MATCH($K46,#REF!,0))</f>
        <v>#REF!</v>
      </c>
      <c r="Q46" s="78" t="e">
        <f>INDEX(#REF!,MATCH($K46,#REF!,0))</f>
        <v>#REF!</v>
      </c>
      <c r="R46" s="3" t="e">
        <f>INDEX(#REF!,MATCH($K46,#REF!,0))</f>
        <v>#REF!</v>
      </c>
      <c r="S46" s="121">
        <f t="shared" si="0"/>
        <v>0</v>
      </c>
      <c r="T46" s="121">
        <f t="shared" si="0"/>
        <v>0</v>
      </c>
      <c r="U46" s="3" t="e">
        <f>INDEX(#REF!,MATCH($K46,#REF!,0))</f>
        <v>#REF!</v>
      </c>
      <c r="V46" s="3" t="e">
        <f>INDEX(#REF!,MATCH($K46,#REF!,0))</f>
        <v>#REF!</v>
      </c>
      <c r="W46" s="3" t="e">
        <f>INDEX(#REF!,MATCH($K46,#REF!,0))</f>
        <v>#REF!</v>
      </c>
      <c r="X46" s="3" t="e">
        <f>INDEX(#REF!,MATCH($K46,#REF!,0))</f>
        <v>#REF!</v>
      </c>
      <c r="Y46" s="125" t="e">
        <f t="shared" si="1"/>
        <v>#REF!</v>
      </c>
      <c r="Z46" s="128" t="e">
        <f t="shared" si="2"/>
        <v>#REF!</v>
      </c>
      <c r="AA46" s="3" t="e">
        <f>INDEX(#REF!,MATCH($K46,#REF!,0))</f>
        <v>#REF!</v>
      </c>
      <c r="AB46" s="3" t="e">
        <f>INDEX(#REF!,MATCH($K46,#REF!,0))</f>
        <v>#REF!</v>
      </c>
      <c r="AC46" s="133" t="e">
        <f t="shared" si="3"/>
        <v>#REF!</v>
      </c>
      <c r="AD46" s="138" t="e">
        <f>INDEX(#REF!,MATCH($K46,#REF!,0))</f>
        <v>#REF!</v>
      </c>
      <c r="AE46" s="113" t="e">
        <f>INDEX(#REF!,MATCH($K46,#REF!,0))</f>
        <v>#REF!</v>
      </c>
      <c r="AF46" s="3" t="e">
        <f>INDEX(#REF!,MATCH($K46,#REF!,0))</f>
        <v>#REF!</v>
      </c>
      <c r="AG46" s="125" t="e">
        <f t="shared" si="4"/>
        <v>#REF!</v>
      </c>
      <c r="AH46" s="133" t="e">
        <f t="shared" si="5"/>
        <v>#REF!</v>
      </c>
      <c r="AI46" s="3" t="e">
        <f>INDEX(#REF!,MATCH($K46,#REF!,0))</f>
        <v>#REF!</v>
      </c>
      <c r="AJ46" s="145" t="e">
        <f t="shared" si="6"/>
        <v>#REF!</v>
      </c>
      <c r="AK46" s="3" t="e">
        <f>INDEX(#REF!,MATCH($K46,#REF!,0))</f>
        <v>#REF!</v>
      </c>
      <c r="AL46" s="125" t="e">
        <f t="shared" si="7"/>
        <v>#REF!</v>
      </c>
      <c r="AM46" s="150" t="e">
        <f t="shared" si="8"/>
        <v>#REF!</v>
      </c>
      <c r="AN46" s="154">
        <v>27500</v>
      </c>
      <c r="AO46" s="3" t="e">
        <f>INDEX(#REF!,MATCH($K46,#REF!,0))</f>
        <v>#REF!</v>
      </c>
      <c r="AP46" s="3" t="e">
        <f>INDEX(#REF!,MATCH($K46,#REF!,0))</f>
        <v>#REF!</v>
      </c>
      <c r="AQ46" s="159" t="e">
        <f>INDEX(#REF!,MATCH($K46,#REF!,0))</f>
        <v>#REF!</v>
      </c>
      <c r="AR46" s="161">
        <v>1</v>
      </c>
      <c r="AS46" s="164" t="e">
        <f t="shared" si="9"/>
        <v>#REF!</v>
      </c>
      <c r="AT46" s="165" t="e">
        <f t="shared" si="10"/>
        <v>#REF!</v>
      </c>
      <c r="AU46" s="169" t="e">
        <f t="shared" si="11"/>
        <v>#REF!</v>
      </c>
    </row>
    <row r="47" spans="2:47" x14ac:dyDescent="0.4">
      <c r="B47" s="20"/>
      <c r="C47" s="20"/>
      <c r="D47" s="19"/>
      <c r="E47" s="19"/>
      <c r="F47" s="24"/>
      <c r="G47" s="24"/>
      <c r="H47" s="77"/>
      <c r="I47" s="78"/>
      <c r="K47" s="78"/>
      <c r="L47" s="113" t="e">
        <f>INDEX(#REF!,MATCH($K47,#REF!,0))</f>
        <v>#REF!</v>
      </c>
      <c r="M47" s="3" t="e">
        <f>INDEX(#REF!,MATCH($K47,#REF!,0))</f>
        <v>#REF!</v>
      </c>
      <c r="N47" s="3" t="e">
        <f>INDEX(#REF!,MATCH($K47,#REF!,0))</f>
        <v>#REF!</v>
      </c>
      <c r="O47" s="81" t="e">
        <f>INDEX(#REF!,MATCH($K47,#REF!,0))</f>
        <v>#REF!</v>
      </c>
      <c r="P47" s="3" t="e">
        <f>INDEX(#REF!,MATCH($K47,#REF!,0))</f>
        <v>#REF!</v>
      </c>
      <c r="Q47" s="78" t="e">
        <f>INDEX(#REF!,MATCH($K47,#REF!,0))</f>
        <v>#REF!</v>
      </c>
      <c r="R47" s="3" t="e">
        <f>INDEX(#REF!,MATCH($K47,#REF!,0))</f>
        <v>#REF!</v>
      </c>
      <c r="S47" s="121">
        <f t="shared" si="0"/>
        <v>0</v>
      </c>
      <c r="T47" s="121">
        <f t="shared" si="0"/>
        <v>0</v>
      </c>
      <c r="U47" s="3" t="e">
        <f>INDEX(#REF!,MATCH($K47,#REF!,0))</f>
        <v>#REF!</v>
      </c>
      <c r="V47" s="3" t="e">
        <f>INDEX(#REF!,MATCH($K47,#REF!,0))</f>
        <v>#REF!</v>
      </c>
      <c r="W47" s="3" t="e">
        <f>INDEX(#REF!,MATCH($K47,#REF!,0))</f>
        <v>#REF!</v>
      </c>
      <c r="X47" s="3" t="e">
        <f>INDEX(#REF!,MATCH($K47,#REF!,0))</f>
        <v>#REF!</v>
      </c>
      <c r="Y47" s="125" t="e">
        <f t="shared" si="1"/>
        <v>#REF!</v>
      </c>
      <c r="Z47" s="128" t="e">
        <f t="shared" si="2"/>
        <v>#REF!</v>
      </c>
      <c r="AA47" s="3" t="e">
        <f>INDEX(#REF!,MATCH($K47,#REF!,0))</f>
        <v>#REF!</v>
      </c>
      <c r="AB47" s="3" t="e">
        <f>INDEX(#REF!,MATCH($K47,#REF!,0))</f>
        <v>#REF!</v>
      </c>
      <c r="AC47" s="133" t="e">
        <f t="shared" si="3"/>
        <v>#REF!</v>
      </c>
      <c r="AD47" s="138" t="e">
        <f>INDEX(#REF!,MATCH($K47,#REF!,0))</f>
        <v>#REF!</v>
      </c>
      <c r="AE47" s="113" t="e">
        <f>INDEX(#REF!,MATCH($K47,#REF!,0))</f>
        <v>#REF!</v>
      </c>
      <c r="AF47" s="3" t="e">
        <f>INDEX(#REF!,MATCH($K47,#REF!,0))</f>
        <v>#REF!</v>
      </c>
      <c r="AG47" s="125" t="e">
        <f t="shared" si="4"/>
        <v>#REF!</v>
      </c>
      <c r="AH47" s="133" t="e">
        <f t="shared" si="5"/>
        <v>#REF!</v>
      </c>
      <c r="AI47" s="3" t="e">
        <f>INDEX(#REF!,MATCH($K47,#REF!,0))</f>
        <v>#REF!</v>
      </c>
      <c r="AJ47" s="145" t="e">
        <f t="shared" si="6"/>
        <v>#REF!</v>
      </c>
      <c r="AK47" s="3" t="e">
        <f>INDEX(#REF!,MATCH($K47,#REF!,0))</f>
        <v>#REF!</v>
      </c>
      <c r="AL47" s="125" t="e">
        <f t="shared" si="7"/>
        <v>#REF!</v>
      </c>
      <c r="AM47" s="150" t="e">
        <f t="shared" si="8"/>
        <v>#REF!</v>
      </c>
      <c r="AN47" s="154">
        <v>27500</v>
      </c>
      <c r="AO47" s="3" t="e">
        <f>INDEX(#REF!,MATCH($K47,#REF!,0))</f>
        <v>#REF!</v>
      </c>
      <c r="AP47" s="3" t="e">
        <f>INDEX(#REF!,MATCH($K47,#REF!,0))</f>
        <v>#REF!</v>
      </c>
      <c r="AQ47" s="159" t="e">
        <f>INDEX(#REF!,MATCH($K47,#REF!,0))</f>
        <v>#REF!</v>
      </c>
      <c r="AR47" s="161">
        <v>1</v>
      </c>
      <c r="AS47" s="164" t="e">
        <f t="shared" si="9"/>
        <v>#REF!</v>
      </c>
      <c r="AT47" s="165" t="e">
        <f t="shared" si="10"/>
        <v>#REF!</v>
      </c>
      <c r="AU47" s="169" t="e">
        <f t="shared" si="11"/>
        <v>#REF!</v>
      </c>
    </row>
    <row r="48" spans="2:47" x14ac:dyDescent="0.4">
      <c r="B48" s="20"/>
      <c r="C48" s="20"/>
      <c r="D48" s="19"/>
      <c r="E48" s="19"/>
      <c r="F48" s="24"/>
      <c r="G48" s="24"/>
      <c r="H48" s="77"/>
      <c r="I48" s="78"/>
      <c r="K48" s="78"/>
      <c r="L48" s="113" t="e">
        <f>INDEX(#REF!,MATCH($K48,#REF!,0))</f>
        <v>#REF!</v>
      </c>
      <c r="M48" s="3" t="e">
        <f>INDEX(#REF!,MATCH($K48,#REF!,0))</f>
        <v>#REF!</v>
      </c>
      <c r="N48" s="3" t="e">
        <f>INDEX(#REF!,MATCH($K48,#REF!,0))</f>
        <v>#REF!</v>
      </c>
      <c r="O48" s="81" t="e">
        <f>INDEX(#REF!,MATCH($K48,#REF!,0))</f>
        <v>#REF!</v>
      </c>
      <c r="P48" s="3" t="e">
        <f>INDEX(#REF!,MATCH($K48,#REF!,0))</f>
        <v>#REF!</v>
      </c>
      <c r="Q48" s="78" t="e">
        <f>INDEX(#REF!,MATCH($K48,#REF!,0))</f>
        <v>#REF!</v>
      </c>
      <c r="R48" s="3" t="e">
        <f>INDEX(#REF!,MATCH($K48,#REF!,0))</f>
        <v>#REF!</v>
      </c>
      <c r="S48" s="121">
        <f t="shared" si="0"/>
        <v>0</v>
      </c>
      <c r="T48" s="121">
        <f t="shared" si="0"/>
        <v>0</v>
      </c>
      <c r="U48" s="3" t="e">
        <f>INDEX(#REF!,MATCH($K48,#REF!,0))</f>
        <v>#REF!</v>
      </c>
      <c r="V48" s="3" t="e">
        <f>INDEX(#REF!,MATCH($K48,#REF!,0))</f>
        <v>#REF!</v>
      </c>
      <c r="W48" s="3" t="e">
        <f>INDEX(#REF!,MATCH($K48,#REF!,0))</f>
        <v>#REF!</v>
      </c>
      <c r="X48" s="3" t="e">
        <f>INDEX(#REF!,MATCH($K48,#REF!,0))</f>
        <v>#REF!</v>
      </c>
      <c r="Y48" s="125" t="e">
        <f t="shared" si="1"/>
        <v>#REF!</v>
      </c>
      <c r="Z48" s="128" t="e">
        <f t="shared" si="2"/>
        <v>#REF!</v>
      </c>
      <c r="AA48" s="3" t="e">
        <f>INDEX(#REF!,MATCH($K48,#REF!,0))</f>
        <v>#REF!</v>
      </c>
      <c r="AB48" s="3" t="e">
        <f>INDEX(#REF!,MATCH($K48,#REF!,0))</f>
        <v>#REF!</v>
      </c>
      <c r="AC48" s="133" t="e">
        <f t="shared" si="3"/>
        <v>#REF!</v>
      </c>
      <c r="AD48" s="138" t="e">
        <f>INDEX(#REF!,MATCH($K48,#REF!,0))</f>
        <v>#REF!</v>
      </c>
      <c r="AE48" s="113" t="e">
        <f>INDEX(#REF!,MATCH($K48,#REF!,0))</f>
        <v>#REF!</v>
      </c>
      <c r="AF48" s="3" t="e">
        <f>INDEX(#REF!,MATCH($K48,#REF!,0))</f>
        <v>#REF!</v>
      </c>
      <c r="AG48" s="125" t="e">
        <f t="shared" si="4"/>
        <v>#REF!</v>
      </c>
      <c r="AH48" s="133" t="e">
        <f t="shared" si="5"/>
        <v>#REF!</v>
      </c>
      <c r="AI48" s="3" t="e">
        <f>INDEX(#REF!,MATCH($K48,#REF!,0))</f>
        <v>#REF!</v>
      </c>
      <c r="AJ48" s="145" t="e">
        <f t="shared" si="6"/>
        <v>#REF!</v>
      </c>
      <c r="AK48" s="3" t="e">
        <f>INDEX(#REF!,MATCH($K48,#REF!,0))</f>
        <v>#REF!</v>
      </c>
      <c r="AL48" s="125" t="e">
        <f t="shared" si="7"/>
        <v>#REF!</v>
      </c>
      <c r="AM48" s="150" t="e">
        <f t="shared" si="8"/>
        <v>#REF!</v>
      </c>
      <c r="AN48" s="154">
        <v>27500</v>
      </c>
      <c r="AO48" s="3" t="e">
        <f>INDEX(#REF!,MATCH($K48,#REF!,0))</f>
        <v>#REF!</v>
      </c>
      <c r="AP48" s="3" t="e">
        <f>INDEX(#REF!,MATCH($K48,#REF!,0))</f>
        <v>#REF!</v>
      </c>
      <c r="AQ48" s="159" t="e">
        <f>INDEX(#REF!,MATCH($K48,#REF!,0))</f>
        <v>#REF!</v>
      </c>
      <c r="AR48" s="161">
        <v>1</v>
      </c>
      <c r="AS48" s="164" t="e">
        <f t="shared" si="9"/>
        <v>#REF!</v>
      </c>
      <c r="AT48" s="165" t="e">
        <f t="shared" si="10"/>
        <v>#REF!</v>
      </c>
      <c r="AU48" s="169" t="e">
        <f t="shared" si="11"/>
        <v>#REF!</v>
      </c>
    </row>
    <row r="49" spans="2:47" x14ac:dyDescent="0.4">
      <c r="B49" s="20"/>
      <c r="C49" s="20"/>
      <c r="D49" s="19"/>
      <c r="E49" s="19"/>
      <c r="F49" s="24"/>
      <c r="G49" s="24"/>
      <c r="H49" s="77"/>
      <c r="I49" s="78"/>
      <c r="K49" s="78"/>
      <c r="L49" s="113" t="e">
        <f>INDEX(#REF!,MATCH($K49,#REF!,0))</f>
        <v>#REF!</v>
      </c>
      <c r="M49" s="3" t="e">
        <f>INDEX(#REF!,MATCH($K49,#REF!,0))</f>
        <v>#REF!</v>
      </c>
      <c r="N49" s="3" t="e">
        <f>INDEX(#REF!,MATCH($K49,#REF!,0))</f>
        <v>#REF!</v>
      </c>
      <c r="O49" s="81" t="e">
        <f>INDEX(#REF!,MATCH($K49,#REF!,0))</f>
        <v>#REF!</v>
      </c>
      <c r="P49" s="3" t="e">
        <f>INDEX(#REF!,MATCH($K49,#REF!,0))</f>
        <v>#REF!</v>
      </c>
      <c r="Q49" s="78" t="e">
        <f>INDEX(#REF!,MATCH($K49,#REF!,0))</f>
        <v>#REF!</v>
      </c>
      <c r="R49" s="3" t="e">
        <f>INDEX(#REF!,MATCH($K49,#REF!,0))</f>
        <v>#REF!</v>
      </c>
      <c r="S49" s="121">
        <f t="shared" si="0"/>
        <v>0</v>
      </c>
      <c r="T49" s="121">
        <f t="shared" si="0"/>
        <v>0</v>
      </c>
      <c r="U49" s="3" t="e">
        <f>INDEX(#REF!,MATCH($K49,#REF!,0))</f>
        <v>#REF!</v>
      </c>
      <c r="V49" s="3" t="e">
        <f>INDEX(#REF!,MATCH($K49,#REF!,0))</f>
        <v>#REF!</v>
      </c>
      <c r="W49" s="3" t="e">
        <f>INDEX(#REF!,MATCH($K49,#REF!,0))</f>
        <v>#REF!</v>
      </c>
      <c r="X49" s="3" t="e">
        <f>INDEX(#REF!,MATCH($K49,#REF!,0))</f>
        <v>#REF!</v>
      </c>
      <c r="Y49" s="125" t="e">
        <f t="shared" si="1"/>
        <v>#REF!</v>
      </c>
      <c r="Z49" s="128" t="e">
        <f t="shared" si="2"/>
        <v>#REF!</v>
      </c>
      <c r="AA49" s="3" t="e">
        <f>INDEX(#REF!,MATCH($K49,#REF!,0))</f>
        <v>#REF!</v>
      </c>
      <c r="AB49" s="3" t="e">
        <f>INDEX(#REF!,MATCH($K49,#REF!,0))</f>
        <v>#REF!</v>
      </c>
      <c r="AC49" s="133" t="e">
        <f t="shared" si="3"/>
        <v>#REF!</v>
      </c>
      <c r="AD49" s="138" t="e">
        <f>INDEX(#REF!,MATCH($K49,#REF!,0))</f>
        <v>#REF!</v>
      </c>
      <c r="AE49" s="113" t="e">
        <f>INDEX(#REF!,MATCH($K49,#REF!,0))</f>
        <v>#REF!</v>
      </c>
      <c r="AF49" s="3" t="e">
        <f>INDEX(#REF!,MATCH($K49,#REF!,0))</f>
        <v>#REF!</v>
      </c>
      <c r="AG49" s="125" t="e">
        <f t="shared" si="4"/>
        <v>#REF!</v>
      </c>
      <c r="AH49" s="133" t="e">
        <f t="shared" si="5"/>
        <v>#REF!</v>
      </c>
      <c r="AI49" s="3" t="e">
        <f>INDEX(#REF!,MATCH($K49,#REF!,0))</f>
        <v>#REF!</v>
      </c>
      <c r="AJ49" s="145" t="e">
        <f t="shared" si="6"/>
        <v>#REF!</v>
      </c>
      <c r="AK49" s="3" t="e">
        <f>INDEX(#REF!,MATCH($K49,#REF!,0))</f>
        <v>#REF!</v>
      </c>
      <c r="AL49" s="125" t="e">
        <f t="shared" si="7"/>
        <v>#REF!</v>
      </c>
      <c r="AM49" s="150" t="e">
        <f t="shared" si="8"/>
        <v>#REF!</v>
      </c>
      <c r="AN49" s="154">
        <v>27500</v>
      </c>
      <c r="AO49" s="3" t="e">
        <f>INDEX(#REF!,MATCH($K49,#REF!,0))</f>
        <v>#REF!</v>
      </c>
      <c r="AP49" s="3" t="e">
        <f>INDEX(#REF!,MATCH($K49,#REF!,0))</f>
        <v>#REF!</v>
      </c>
      <c r="AQ49" s="159" t="e">
        <f>INDEX(#REF!,MATCH($K49,#REF!,0))</f>
        <v>#REF!</v>
      </c>
      <c r="AR49" s="161">
        <v>1</v>
      </c>
      <c r="AS49" s="164" t="e">
        <f t="shared" si="9"/>
        <v>#REF!</v>
      </c>
      <c r="AT49" s="165" t="e">
        <f t="shared" si="10"/>
        <v>#REF!</v>
      </c>
      <c r="AU49" s="169" t="e">
        <f t="shared" si="11"/>
        <v>#REF!</v>
      </c>
    </row>
    <row r="50" spans="2:47" x14ac:dyDescent="0.4">
      <c r="B50" s="20"/>
      <c r="C50" s="20"/>
      <c r="D50" s="19"/>
      <c r="E50" s="19"/>
      <c r="F50" s="24"/>
      <c r="G50" s="24"/>
      <c r="H50" s="77"/>
      <c r="I50" s="78"/>
      <c r="K50" s="78"/>
      <c r="L50" s="113" t="e">
        <f>INDEX(#REF!,MATCH($K50,#REF!,0))</f>
        <v>#REF!</v>
      </c>
      <c r="M50" s="3" t="e">
        <f>INDEX(#REF!,MATCH($K50,#REF!,0))</f>
        <v>#REF!</v>
      </c>
      <c r="N50" s="3" t="e">
        <f>INDEX(#REF!,MATCH($K50,#REF!,0))</f>
        <v>#REF!</v>
      </c>
      <c r="O50" s="81" t="e">
        <f>INDEX(#REF!,MATCH($K50,#REF!,0))</f>
        <v>#REF!</v>
      </c>
      <c r="P50" s="3" t="e">
        <f>INDEX(#REF!,MATCH($K50,#REF!,0))</f>
        <v>#REF!</v>
      </c>
      <c r="Q50" s="78" t="e">
        <f>INDEX(#REF!,MATCH($K50,#REF!,0))</f>
        <v>#REF!</v>
      </c>
      <c r="R50" s="3" t="e">
        <f>INDEX(#REF!,MATCH($K50,#REF!,0))</f>
        <v>#REF!</v>
      </c>
      <c r="S50" s="121">
        <f t="shared" si="0"/>
        <v>0</v>
      </c>
      <c r="T50" s="121">
        <f t="shared" si="0"/>
        <v>0</v>
      </c>
      <c r="U50" s="3" t="e">
        <f>INDEX(#REF!,MATCH($K50,#REF!,0))</f>
        <v>#REF!</v>
      </c>
      <c r="V50" s="3" t="e">
        <f>INDEX(#REF!,MATCH($K50,#REF!,0))</f>
        <v>#REF!</v>
      </c>
      <c r="W50" s="3" t="e">
        <f>INDEX(#REF!,MATCH($K50,#REF!,0))</f>
        <v>#REF!</v>
      </c>
      <c r="X50" s="3" t="e">
        <f>INDEX(#REF!,MATCH($K50,#REF!,0))</f>
        <v>#REF!</v>
      </c>
      <c r="Y50" s="125" t="e">
        <f t="shared" si="1"/>
        <v>#REF!</v>
      </c>
      <c r="Z50" s="128" t="e">
        <f t="shared" si="2"/>
        <v>#REF!</v>
      </c>
      <c r="AA50" s="3" t="e">
        <f>INDEX(#REF!,MATCH($K50,#REF!,0))</f>
        <v>#REF!</v>
      </c>
      <c r="AB50" s="3" t="e">
        <f>INDEX(#REF!,MATCH($K50,#REF!,0))</f>
        <v>#REF!</v>
      </c>
      <c r="AC50" s="133" t="e">
        <f t="shared" si="3"/>
        <v>#REF!</v>
      </c>
      <c r="AD50" s="138" t="e">
        <f>INDEX(#REF!,MATCH($K50,#REF!,0))</f>
        <v>#REF!</v>
      </c>
      <c r="AE50" s="113" t="e">
        <f>INDEX(#REF!,MATCH($K50,#REF!,0))</f>
        <v>#REF!</v>
      </c>
      <c r="AF50" s="3" t="e">
        <f>INDEX(#REF!,MATCH($K50,#REF!,0))</f>
        <v>#REF!</v>
      </c>
      <c r="AG50" s="125" t="e">
        <f t="shared" si="4"/>
        <v>#REF!</v>
      </c>
      <c r="AH50" s="133" t="e">
        <f t="shared" si="5"/>
        <v>#REF!</v>
      </c>
      <c r="AI50" s="3" t="e">
        <f>INDEX(#REF!,MATCH($K50,#REF!,0))</f>
        <v>#REF!</v>
      </c>
      <c r="AJ50" s="145" t="e">
        <f t="shared" si="6"/>
        <v>#REF!</v>
      </c>
      <c r="AK50" s="3" t="e">
        <f>INDEX(#REF!,MATCH($K50,#REF!,0))</f>
        <v>#REF!</v>
      </c>
      <c r="AL50" s="125" t="e">
        <f t="shared" si="7"/>
        <v>#REF!</v>
      </c>
      <c r="AM50" s="150" t="e">
        <f t="shared" si="8"/>
        <v>#REF!</v>
      </c>
      <c r="AN50" s="154">
        <v>27500</v>
      </c>
      <c r="AO50" s="3" t="e">
        <f>INDEX(#REF!,MATCH($K50,#REF!,0))</f>
        <v>#REF!</v>
      </c>
      <c r="AP50" s="3" t="e">
        <f>INDEX(#REF!,MATCH($K50,#REF!,0))</f>
        <v>#REF!</v>
      </c>
      <c r="AQ50" s="159" t="e">
        <f>INDEX(#REF!,MATCH($K50,#REF!,0))</f>
        <v>#REF!</v>
      </c>
      <c r="AR50" s="161">
        <v>1</v>
      </c>
      <c r="AS50" s="164" t="e">
        <f t="shared" si="9"/>
        <v>#REF!</v>
      </c>
      <c r="AT50" s="165" t="e">
        <f t="shared" si="10"/>
        <v>#REF!</v>
      </c>
      <c r="AU50" s="169" t="e">
        <f t="shared" si="11"/>
        <v>#REF!</v>
      </c>
    </row>
    <row r="51" spans="2:47" x14ac:dyDescent="0.4">
      <c r="B51" s="20"/>
      <c r="C51" s="20"/>
      <c r="D51" s="19"/>
      <c r="E51" s="19"/>
      <c r="F51" s="24"/>
      <c r="G51" s="24"/>
      <c r="H51" s="77"/>
      <c r="I51" s="78"/>
      <c r="K51" s="78"/>
      <c r="L51" s="113" t="e">
        <f>INDEX(#REF!,MATCH($K51,#REF!,0))</f>
        <v>#REF!</v>
      </c>
      <c r="M51" s="3" t="e">
        <f>INDEX(#REF!,MATCH($K51,#REF!,0))</f>
        <v>#REF!</v>
      </c>
      <c r="N51" s="3" t="e">
        <f>INDEX(#REF!,MATCH($K51,#REF!,0))</f>
        <v>#REF!</v>
      </c>
      <c r="O51" s="81" t="e">
        <f>INDEX(#REF!,MATCH($K51,#REF!,0))</f>
        <v>#REF!</v>
      </c>
      <c r="P51" s="3" t="e">
        <f>INDEX(#REF!,MATCH($K51,#REF!,0))</f>
        <v>#REF!</v>
      </c>
      <c r="Q51" s="78" t="e">
        <f>INDEX(#REF!,MATCH($K51,#REF!,0))</f>
        <v>#REF!</v>
      </c>
      <c r="R51" s="3" t="e">
        <f>INDEX(#REF!,MATCH($K51,#REF!,0))</f>
        <v>#REF!</v>
      </c>
      <c r="S51" s="121">
        <f t="shared" si="0"/>
        <v>0</v>
      </c>
      <c r="T51" s="121">
        <f t="shared" si="0"/>
        <v>0</v>
      </c>
      <c r="U51" s="3" t="e">
        <f>INDEX(#REF!,MATCH($K51,#REF!,0))</f>
        <v>#REF!</v>
      </c>
      <c r="V51" s="3" t="e">
        <f>INDEX(#REF!,MATCH($K51,#REF!,0))</f>
        <v>#REF!</v>
      </c>
      <c r="W51" s="3" t="e">
        <f>INDEX(#REF!,MATCH($K51,#REF!,0))</f>
        <v>#REF!</v>
      </c>
      <c r="X51" s="3" t="e">
        <f>INDEX(#REF!,MATCH($K51,#REF!,0))</f>
        <v>#REF!</v>
      </c>
      <c r="Y51" s="125" t="e">
        <f t="shared" si="1"/>
        <v>#REF!</v>
      </c>
      <c r="Z51" s="128" t="e">
        <f t="shared" si="2"/>
        <v>#REF!</v>
      </c>
      <c r="AA51" s="3" t="e">
        <f>INDEX(#REF!,MATCH($K51,#REF!,0))</f>
        <v>#REF!</v>
      </c>
      <c r="AB51" s="3" t="e">
        <f>INDEX(#REF!,MATCH($K51,#REF!,0))</f>
        <v>#REF!</v>
      </c>
      <c r="AC51" s="133" t="e">
        <f t="shared" si="3"/>
        <v>#REF!</v>
      </c>
      <c r="AD51" s="138" t="e">
        <f>INDEX(#REF!,MATCH($K51,#REF!,0))</f>
        <v>#REF!</v>
      </c>
      <c r="AE51" s="113" t="e">
        <f>INDEX(#REF!,MATCH($K51,#REF!,0))</f>
        <v>#REF!</v>
      </c>
      <c r="AF51" s="3" t="e">
        <f>INDEX(#REF!,MATCH($K51,#REF!,0))</f>
        <v>#REF!</v>
      </c>
      <c r="AG51" s="125" t="e">
        <f t="shared" si="4"/>
        <v>#REF!</v>
      </c>
      <c r="AH51" s="133" t="e">
        <f t="shared" si="5"/>
        <v>#REF!</v>
      </c>
      <c r="AI51" s="3" t="e">
        <f>INDEX(#REF!,MATCH($K51,#REF!,0))</f>
        <v>#REF!</v>
      </c>
      <c r="AJ51" s="145" t="e">
        <f t="shared" si="6"/>
        <v>#REF!</v>
      </c>
      <c r="AK51" s="3" t="e">
        <f>INDEX(#REF!,MATCH($K51,#REF!,0))</f>
        <v>#REF!</v>
      </c>
      <c r="AL51" s="125" t="e">
        <f t="shared" si="7"/>
        <v>#REF!</v>
      </c>
      <c r="AM51" s="150" t="e">
        <f t="shared" si="8"/>
        <v>#REF!</v>
      </c>
      <c r="AN51" s="154">
        <v>27500</v>
      </c>
      <c r="AO51" s="3" t="e">
        <f>INDEX(#REF!,MATCH($K51,#REF!,0))</f>
        <v>#REF!</v>
      </c>
      <c r="AP51" s="3" t="e">
        <f>INDEX(#REF!,MATCH($K51,#REF!,0))</f>
        <v>#REF!</v>
      </c>
      <c r="AQ51" s="159" t="e">
        <f>INDEX(#REF!,MATCH($K51,#REF!,0))</f>
        <v>#REF!</v>
      </c>
      <c r="AR51" s="161">
        <v>1</v>
      </c>
      <c r="AS51" s="164" t="e">
        <f t="shared" si="9"/>
        <v>#REF!</v>
      </c>
      <c r="AT51" s="165" t="e">
        <f t="shared" si="10"/>
        <v>#REF!</v>
      </c>
      <c r="AU51" s="169" t="e">
        <f t="shared" si="11"/>
        <v>#REF!</v>
      </c>
    </row>
    <row r="52" spans="2:47" x14ac:dyDescent="0.4">
      <c r="B52" s="20"/>
      <c r="C52" s="20"/>
      <c r="D52" s="19"/>
      <c r="E52" s="19"/>
      <c r="F52" s="24"/>
      <c r="G52" s="24"/>
      <c r="H52" s="77"/>
      <c r="I52" s="78"/>
      <c r="K52" s="78"/>
      <c r="L52" s="113" t="e">
        <f>INDEX(#REF!,MATCH($K52,#REF!,0))</f>
        <v>#REF!</v>
      </c>
      <c r="M52" s="3" t="e">
        <f>INDEX(#REF!,MATCH($K52,#REF!,0))</f>
        <v>#REF!</v>
      </c>
      <c r="N52" s="3" t="e">
        <f>INDEX(#REF!,MATCH($K52,#REF!,0))</f>
        <v>#REF!</v>
      </c>
      <c r="O52" s="81" t="e">
        <f>INDEX(#REF!,MATCH($K52,#REF!,0))</f>
        <v>#REF!</v>
      </c>
      <c r="P52" s="3" t="e">
        <f>INDEX(#REF!,MATCH($K52,#REF!,0))</f>
        <v>#REF!</v>
      </c>
      <c r="Q52" s="78" t="e">
        <f>INDEX(#REF!,MATCH($K52,#REF!,0))</f>
        <v>#REF!</v>
      </c>
      <c r="R52" s="3" t="e">
        <f>INDEX(#REF!,MATCH($K52,#REF!,0))</f>
        <v>#REF!</v>
      </c>
      <c r="S52" s="121">
        <f t="shared" si="0"/>
        <v>0</v>
      </c>
      <c r="T52" s="121">
        <f t="shared" si="0"/>
        <v>0</v>
      </c>
      <c r="U52" s="3" t="e">
        <f>INDEX(#REF!,MATCH($K52,#REF!,0))</f>
        <v>#REF!</v>
      </c>
      <c r="V52" s="3" t="e">
        <f>INDEX(#REF!,MATCH($K52,#REF!,0))</f>
        <v>#REF!</v>
      </c>
      <c r="W52" s="3" t="e">
        <f>INDEX(#REF!,MATCH($K52,#REF!,0))</f>
        <v>#REF!</v>
      </c>
      <c r="X52" s="3" t="e">
        <f>INDEX(#REF!,MATCH($K52,#REF!,0))</f>
        <v>#REF!</v>
      </c>
      <c r="Y52" s="125" t="e">
        <f t="shared" si="1"/>
        <v>#REF!</v>
      </c>
      <c r="Z52" s="128" t="e">
        <f t="shared" si="2"/>
        <v>#REF!</v>
      </c>
      <c r="AA52" s="3" t="e">
        <f>INDEX(#REF!,MATCH($K52,#REF!,0))</f>
        <v>#REF!</v>
      </c>
      <c r="AB52" s="3" t="e">
        <f>INDEX(#REF!,MATCH($K52,#REF!,0))</f>
        <v>#REF!</v>
      </c>
      <c r="AC52" s="133" t="e">
        <f t="shared" si="3"/>
        <v>#REF!</v>
      </c>
      <c r="AD52" s="138" t="e">
        <f>INDEX(#REF!,MATCH($K52,#REF!,0))</f>
        <v>#REF!</v>
      </c>
      <c r="AE52" s="113" t="e">
        <f>INDEX(#REF!,MATCH($K52,#REF!,0))</f>
        <v>#REF!</v>
      </c>
      <c r="AF52" s="3" t="e">
        <f>INDEX(#REF!,MATCH($K52,#REF!,0))</f>
        <v>#REF!</v>
      </c>
      <c r="AG52" s="125" t="e">
        <f t="shared" si="4"/>
        <v>#REF!</v>
      </c>
      <c r="AH52" s="133" t="e">
        <f t="shared" si="5"/>
        <v>#REF!</v>
      </c>
      <c r="AI52" s="3" t="e">
        <f>INDEX(#REF!,MATCH($K52,#REF!,0))</f>
        <v>#REF!</v>
      </c>
      <c r="AJ52" s="145" t="e">
        <f t="shared" si="6"/>
        <v>#REF!</v>
      </c>
      <c r="AK52" s="3" t="e">
        <f>INDEX(#REF!,MATCH($K52,#REF!,0))</f>
        <v>#REF!</v>
      </c>
      <c r="AL52" s="125" t="e">
        <f t="shared" si="7"/>
        <v>#REF!</v>
      </c>
      <c r="AM52" s="150" t="e">
        <f t="shared" si="8"/>
        <v>#REF!</v>
      </c>
      <c r="AN52" s="154">
        <v>27500</v>
      </c>
      <c r="AO52" s="3" t="e">
        <f>INDEX(#REF!,MATCH($K52,#REF!,0))</f>
        <v>#REF!</v>
      </c>
      <c r="AP52" s="3" t="e">
        <f>INDEX(#REF!,MATCH($K52,#REF!,0))</f>
        <v>#REF!</v>
      </c>
      <c r="AQ52" s="159" t="e">
        <f>INDEX(#REF!,MATCH($K52,#REF!,0))</f>
        <v>#REF!</v>
      </c>
      <c r="AR52" s="161">
        <v>1</v>
      </c>
      <c r="AS52" s="164" t="e">
        <f t="shared" si="9"/>
        <v>#REF!</v>
      </c>
      <c r="AT52" s="165" t="e">
        <f t="shared" si="10"/>
        <v>#REF!</v>
      </c>
      <c r="AU52" s="169" t="e">
        <f t="shared" si="11"/>
        <v>#REF!</v>
      </c>
    </row>
    <row r="53" spans="2:47" x14ac:dyDescent="0.4">
      <c r="B53" s="20"/>
      <c r="C53" s="20"/>
      <c r="D53" s="19"/>
      <c r="E53" s="19"/>
      <c r="F53" s="24"/>
      <c r="G53" s="24"/>
      <c r="H53" s="77"/>
      <c r="I53" s="78"/>
      <c r="K53" s="78"/>
      <c r="L53" s="113" t="e">
        <f>INDEX(#REF!,MATCH($K53,#REF!,0))</f>
        <v>#REF!</v>
      </c>
      <c r="M53" s="3" t="e">
        <f>INDEX(#REF!,MATCH($K53,#REF!,0))</f>
        <v>#REF!</v>
      </c>
      <c r="N53" s="3" t="e">
        <f>INDEX(#REF!,MATCH($K53,#REF!,0))</f>
        <v>#REF!</v>
      </c>
      <c r="O53" s="81" t="e">
        <f>INDEX(#REF!,MATCH($K53,#REF!,0))</f>
        <v>#REF!</v>
      </c>
      <c r="P53" s="3" t="e">
        <f>INDEX(#REF!,MATCH($K53,#REF!,0))</f>
        <v>#REF!</v>
      </c>
      <c r="Q53" s="78" t="e">
        <f>INDEX(#REF!,MATCH($K53,#REF!,0))</f>
        <v>#REF!</v>
      </c>
      <c r="R53" s="3" t="e">
        <f>INDEX(#REF!,MATCH($K53,#REF!,0))</f>
        <v>#REF!</v>
      </c>
      <c r="S53" s="121">
        <f t="shared" si="0"/>
        <v>0</v>
      </c>
      <c r="T53" s="121">
        <f t="shared" si="0"/>
        <v>0</v>
      </c>
      <c r="U53" s="3" t="e">
        <f>INDEX(#REF!,MATCH($K53,#REF!,0))</f>
        <v>#REF!</v>
      </c>
      <c r="V53" s="3" t="e">
        <f>INDEX(#REF!,MATCH($K53,#REF!,0))</f>
        <v>#REF!</v>
      </c>
      <c r="W53" s="3" t="e">
        <f>INDEX(#REF!,MATCH($K53,#REF!,0))</f>
        <v>#REF!</v>
      </c>
      <c r="X53" s="3" t="e">
        <f>INDEX(#REF!,MATCH($K53,#REF!,0))</f>
        <v>#REF!</v>
      </c>
      <c r="Y53" s="125" t="e">
        <f t="shared" si="1"/>
        <v>#REF!</v>
      </c>
      <c r="Z53" s="128" t="e">
        <f t="shared" si="2"/>
        <v>#REF!</v>
      </c>
      <c r="AA53" s="3" t="e">
        <f>INDEX(#REF!,MATCH($K53,#REF!,0))</f>
        <v>#REF!</v>
      </c>
      <c r="AB53" s="3" t="e">
        <f>INDEX(#REF!,MATCH($K53,#REF!,0))</f>
        <v>#REF!</v>
      </c>
      <c r="AC53" s="133" t="e">
        <f t="shared" si="3"/>
        <v>#REF!</v>
      </c>
      <c r="AD53" s="138" t="e">
        <f>INDEX(#REF!,MATCH($K53,#REF!,0))</f>
        <v>#REF!</v>
      </c>
      <c r="AE53" s="113" t="e">
        <f>INDEX(#REF!,MATCH($K53,#REF!,0))</f>
        <v>#REF!</v>
      </c>
      <c r="AF53" s="3" t="e">
        <f>INDEX(#REF!,MATCH($K53,#REF!,0))</f>
        <v>#REF!</v>
      </c>
      <c r="AG53" s="125" t="e">
        <f t="shared" si="4"/>
        <v>#REF!</v>
      </c>
      <c r="AH53" s="133" t="e">
        <f t="shared" si="5"/>
        <v>#REF!</v>
      </c>
      <c r="AI53" s="3" t="e">
        <f>INDEX(#REF!,MATCH($K53,#REF!,0))</f>
        <v>#REF!</v>
      </c>
      <c r="AJ53" s="145" t="e">
        <f t="shared" si="6"/>
        <v>#REF!</v>
      </c>
      <c r="AK53" s="3" t="e">
        <f>INDEX(#REF!,MATCH($K53,#REF!,0))</f>
        <v>#REF!</v>
      </c>
      <c r="AL53" s="125" t="e">
        <f t="shared" si="7"/>
        <v>#REF!</v>
      </c>
      <c r="AM53" s="150" t="e">
        <f t="shared" si="8"/>
        <v>#REF!</v>
      </c>
      <c r="AN53" s="154">
        <v>27500</v>
      </c>
      <c r="AO53" s="3" t="e">
        <f>INDEX(#REF!,MATCH($K53,#REF!,0))</f>
        <v>#REF!</v>
      </c>
      <c r="AP53" s="3" t="e">
        <f>INDEX(#REF!,MATCH($K53,#REF!,0))</f>
        <v>#REF!</v>
      </c>
      <c r="AQ53" s="159" t="e">
        <f>INDEX(#REF!,MATCH($K53,#REF!,0))</f>
        <v>#REF!</v>
      </c>
      <c r="AR53" s="161">
        <v>1</v>
      </c>
      <c r="AS53" s="164" t="e">
        <f t="shared" si="9"/>
        <v>#REF!</v>
      </c>
      <c r="AT53" s="165" t="e">
        <f t="shared" si="10"/>
        <v>#REF!</v>
      </c>
      <c r="AU53" s="169" t="e">
        <f t="shared" si="11"/>
        <v>#REF!</v>
      </c>
    </row>
    <row r="54" spans="2:47" x14ac:dyDescent="0.4">
      <c r="B54" s="20"/>
      <c r="C54" s="20"/>
      <c r="D54" s="19"/>
      <c r="E54" s="19"/>
      <c r="F54" s="24"/>
      <c r="G54" s="24"/>
      <c r="H54" s="77"/>
      <c r="I54" s="78"/>
      <c r="K54" s="78"/>
      <c r="L54" s="113" t="e">
        <f>INDEX(#REF!,MATCH($K54,#REF!,0))</f>
        <v>#REF!</v>
      </c>
      <c r="M54" s="3" t="e">
        <f>INDEX(#REF!,MATCH($K54,#REF!,0))</f>
        <v>#REF!</v>
      </c>
      <c r="N54" s="3" t="e">
        <f>INDEX(#REF!,MATCH($K54,#REF!,0))</f>
        <v>#REF!</v>
      </c>
      <c r="O54" s="81" t="e">
        <f>INDEX(#REF!,MATCH($K54,#REF!,0))</f>
        <v>#REF!</v>
      </c>
      <c r="P54" s="3" t="e">
        <f>INDEX(#REF!,MATCH($K54,#REF!,0))</f>
        <v>#REF!</v>
      </c>
      <c r="Q54" s="78" t="e">
        <f>INDEX(#REF!,MATCH($K54,#REF!,0))</f>
        <v>#REF!</v>
      </c>
      <c r="R54" s="3" t="e">
        <f>INDEX(#REF!,MATCH($K54,#REF!,0))</f>
        <v>#REF!</v>
      </c>
      <c r="S54" s="121">
        <f t="shared" si="0"/>
        <v>0</v>
      </c>
      <c r="T54" s="121">
        <f t="shared" si="0"/>
        <v>0</v>
      </c>
      <c r="U54" s="3" t="e">
        <f>INDEX(#REF!,MATCH($K54,#REF!,0))</f>
        <v>#REF!</v>
      </c>
      <c r="V54" s="3" t="e">
        <f>INDEX(#REF!,MATCH($K54,#REF!,0))</f>
        <v>#REF!</v>
      </c>
      <c r="W54" s="3" t="e">
        <f>INDEX(#REF!,MATCH($K54,#REF!,0))</f>
        <v>#REF!</v>
      </c>
      <c r="X54" s="3" t="e">
        <f>INDEX(#REF!,MATCH($K54,#REF!,0))</f>
        <v>#REF!</v>
      </c>
      <c r="Y54" s="125" t="e">
        <f t="shared" si="1"/>
        <v>#REF!</v>
      </c>
      <c r="Z54" s="128" t="e">
        <f t="shared" si="2"/>
        <v>#REF!</v>
      </c>
      <c r="AA54" s="3" t="e">
        <f>INDEX(#REF!,MATCH($K54,#REF!,0))</f>
        <v>#REF!</v>
      </c>
      <c r="AB54" s="3" t="e">
        <f>INDEX(#REF!,MATCH($K54,#REF!,0))</f>
        <v>#REF!</v>
      </c>
      <c r="AC54" s="133" t="e">
        <f t="shared" si="3"/>
        <v>#REF!</v>
      </c>
      <c r="AD54" s="138" t="e">
        <f>INDEX(#REF!,MATCH($K54,#REF!,0))</f>
        <v>#REF!</v>
      </c>
      <c r="AE54" s="113" t="e">
        <f>INDEX(#REF!,MATCH($K54,#REF!,0))</f>
        <v>#REF!</v>
      </c>
      <c r="AF54" s="3" t="e">
        <f>INDEX(#REF!,MATCH($K54,#REF!,0))</f>
        <v>#REF!</v>
      </c>
      <c r="AG54" s="125" t="e">
        <f t="shared" si="4"/>
        <v>#REF!</v>
      </c>
      <c r="AH54" s="133" t="e">
        <f t="shared" si="5"/>
        <v>#REF!</v>
      </c>
      <c r="AI54" s="3" t="e">
        <f>INDEX(#REF!,MATCH($K54,#REF!,0))</f>
        <v>#REF!</v>
      </c>
      <c r="AJ54" s="145" t="e">
        <f t="shared" si="6"/>
        <v>#REF!</v>
      </c>
      <c r="AK54" s="3" t="e">
        <f>INDEX(#REF!,MATCH($K54,#REF!,0))</f>
        <v>#REF!</v>
      </c>
      <c r="AL54" s="125" t="e">
        <f t="shared" si="7"/>
        <v>#REF!</v>
      </c>
      <c r="AM54" s="150" t="e">
        <f t="shared" si="8"/>
        <v>#REF!</v>
      </c>
      <c r="AN54" s="154">
        <v>27500</v>
      </c>
      <c r="AO54" s="3" t="e">
        <f>INDEX(#REF!,MATCH($K54,#REF!,0))</f>
        <v>#REF!</v>
      </c>
      <c r="AP54" s="3" t="e">
        <f>INDEX(#REF!,MATCH($K54,#REF!,0))</f>
        <v>#REF!</v>
      </c>
      <c r="AQ54" s="159" t="e">
        <f>INDEX(#REF!,MATCH($K54,#REF!,0))</f>
        <v>#REF!</v>
      </c>
      <c r="AR54" s="161">
        <v>1</v>
      </c>
      <c r="AS54" s="164" t="e">
        <f t="shared" si="9"/>
        <v>#REF!</v>
      </c>
      <c r="AT54" s="165" t="e">
        <f t="shared" si="10"/>
        <v>#REF!</v>
      </c>
      <c r="AU54" s="169" t="e">
        <f t="shared" si="11"/>
        <v>#REF!</v>
      </c>
    </row>
    <row r="55" spans="2:47" x14ac:dyDescent="0.4">
      <c r="B55" s="20"/>
      <c r="C55" s="27"/>
      <c r="D55" s="19"/>
      <c r="E55" s="19"/>
      <c r="F55" s="24"/>
      <c r="G55" s="24"/>
      <c r="H55" s="77"/>
      <c r="I55" s="78"/>
      <c r="K55" s="78"/>
      <c r="L55" s="113" t="e">
        <f>INDEX(#REF!,MATCH($K55,#REF!,0))</f>
        <v>#REF!</v>
      </c>
      <c r="M55" s="3" t="e">
        <f>INDEX(#REF!,MATCH($K55,#REF!,0))</f>
        <v>#REF!</v>
      </c>
      <c r="N55" s="3" t="e">
        <f>INDEX(#REF!,MATCH($K55,#REF!,0))</f>
        <v>#REF!</v>
      </c>
      <c r="O55" s="81" t="e">
        <f>INDEX(#REF!,MATCH($K55,#REF!,0))</f>
        <v>#REF!</v>
      </c>
      <c r="P55" s="3" t="e">
        <f>INDEX(#REF!,MATCH($K55,#REF!,0))</f>
        <v>#REF!</v>
      </c>
      <c r="Q55" s="78" t="e">
        <f>INDEX(#REF!,MATCH($K55,#REF!,0))</f>
        <v>#REF!</v>
      </c>
      <c r="R55" s="3" t="e">
        <f>INDEX(#REF!,MATCH($K55,#REF!,0))</f>
        <v>#REF!</v>
      </c>
      <c r="S55" s="121">
        <f t="shared" si="0"/>
        <v>0</v>
      </c>
      <c r="T55" s="121">
        <f t="shared" si="0"/>
        <v>0</v>
      </c>
      <c r="U55" s="3" t="e">
        <f>INDEX(#REF!,MATCH($K55,#REF!,0))</f>
        <v>#REF!</v>
      </c>
      <c r="V55" s="3" t="e">
        <f>INDEX(#REF!,MATCH($K55,#REF!,0))</f>
        <v>#REF!</v>
      </c>
      <c r="W55" s="3" t="e">
        <f>INDEX(#REF!,MATCH($K55,#REF!,0))</f>
        <v>#REF!</v>
      </c>
      <c r="X55" s="3" t="e">
        <f>INDEX(#REF!,MATCH($K55,#REF!,0))</f>
        <v>#REF!</v>
      </c>
      <c r="Y55" s="125" t="e">
        <f t="shared" si="1"/>
        <v>#REF!</v>
      </c>
      <c r="Z55" s="128" t="e">
        <f t="shared" si="2"/>
        <v>#REF!</v>
      </c>
      <c r="AA55" s="3" t="e">
        <f>INDEX(#REF!,MATCH($K55,#REF!,0))</f>
        <v>#REF!</v>
      </c>
      <c r="AB55" s="3" t="e">
        <f>INDEX(#REF!,MATCH($K55,#REF!,0))</f>
        <v>#REF!</v>
      </c>
      <c r="AC55" s="133" t="e">
        <f t="shared" si="3"/>
        <v>#REF!</v>
      </c>
      <c r="AD55" s="138" t="e">
        <f>INDEX(#REF!,MATCH($K55,#REF!,0))</f>
        <v>#REF!</v>
      </c>
      <c r="AE55" s="113" t="e">
        <f>INDEX(#REF!,MATCH($K55,#REF!,0))</f>
        <v>#REF!</v>
      </c>
      <c r="AF55" s="3" t="e">
        <f>INDEX(#REF!,MATCH($K55,#REF!,0))</f>
        <v>#REF!</v>
      </c>
      <c r="AG55" s="125" t="e">
        <f t="shared" si="4"/>
        <v>#REF!</v>
      </c>
      <c r="AH55" s="133" t="e">
        <f t="shared" si="5"/>
        <v>#REF!</v>
      </c>
      <c r="AI55" s="3" t="e">
        <f>INDEX(#REF!,MATCH($K55,#REF!,0))</f>
        <v>#REF!</v>
      </c>
      <c r="AJ55" s="145" t="e">
        <f t="shared" si="6"/>
        <v>#REF!</v>
      </c>
      <c r="AK55" s="3" t="e">
        <f>INDEX(#REF!,MATCH($K55,#REF!,0))</f>
        <v>#REF!</v>
      </c>
      <c r="AL55" s="125" t="e">
        <f t="shared" si="7"/>
        <v>#REF!</v>
      </c>
      <c r="AM55" s="150" t="e">
        <f t="shared" si="8"/>
        <v>#REF!</v>
      </c>
      <c r="AN55" s="154">
        <v>27500</v>
      </c>
      <c r="AO55" s="3" t="e">
        <f>INDEX(#REF!,MATCH($K55,#REF!,0))</f>
        <v>#REF!</v>
      </c>
      <c r="AP55" s="3" t="e">
        <f>INDEX(#REF!,MATCH($K55,#REF!,0))</f>
        <v>#REF!</v>
      </c>
      <c r="AQ55" s="159" t="e">
        <f>INDEX(#REF!,MATCH($K55,#REF!,0))</f>
        <v>#REF!</v>
      </c>
      <c r="AR55" s="161">
        <v>1</v>
      </c>
      <c r="AS55" s="164" t="e">
        <f t="shared" si="9"/>
        <v>#REF!</v>
      </c>
      <c r="AT55" s="165" t="e">
        <f t="shared" si="10"/>
        <v>#REF!</v>
      </c>
      <c r="AU55" s="169" t="e">
        <f t="shared" si="11"/>
        <v>#REF!</v>
      </c>
    </row>
    <row r="56" spans="2:47" x14ac:dyDescent="0.4">
      <c r="B56" s="20"/>
      <c r="C56" s="20"/>
      <c r="D56" s="19"/>
      <c r="E56" s="19"/>
      <c r="F56" s="24"/>
      <c r="G56" s="24"/>
      <c r="H56" s="77"/>
      <c r="I56" s="78"/>
      <c r="K56" s="78"/>
      <c r="L56" s="113" t="e">
        <f>INDEX(#REF!,MATCH($K56,#REF!,0))</f>
        <v>#REF!</v>
      </c>
      <c r="M56" s="3" t="e">
        <f>INDEX(#REF!,MATCH($K56,#REF!,0))</f>
        <v>#REF!</v>
      </c>
      <c r="N56" s="3" t="e">
        <f>INDEX(#REF!,MATCH($K56,#REF!,0))</f>
        <v>#REF!</v>
      </c>
      <c r="O56" s="81" t="e">
        <f>INDEX(#REF!,MATCH($K56,#REF!,0))</f>
        <v>#REF!</v>
      </c>
      <c r="P56" s="3" t="e">
        <f>INDEX(#REF!,MATCH($K56,#REF!,0))</f>
        <v>#REF!</v>
      </c>
      <c r="Q56" s="78" t="e">
        <f>INDEX(#REF!,MATCH($K56,#REF!,0))</f>
        <v>#REF!</v>
      </c>
      <c r="R56" s="3" t="e">
        <f>INDEX(#REF!,MATCH($K56,#REF!,0))</f>
        <v>#REF!</v>
      </c>
      <c r="S56" s="121">
        <f t="shared" si="0"/>
        <v>0</v>
      </c>
      <c r="T56" s="121">
        <f t="shared" si="0"/>
        <v>0</v>
      </c>
      <c r="U56" s="3" t="e">
        <f>INDEX(#REF!,MATCH($K56,#REF!,0))</f>
        <v>#REF!</v>
      </c>
      <c r="V56" s="3" t="e">
        <f>INDEX(#REF!,MATCH($K56,#REF!,0))</f>
        <v>#REF!</v>
      </c>
      <c r="W56" s="3" t="e">
        <f>INDEX(#REF!,MATCH($K56,#REF!,0))</f>
        <v>#REF!</v>
      </c>
      <c r="X56" s="3" t="e">
        <f>INDEX(#REF!,MATCH($K56,#REF!,0))</f>
        <v>#REF!</v>
      </c>
      <c r="Y56" s="125" t="e">
        <f t="shared" si="1"/>
        <v>#REF!</v>
      </c>
      <c r="Z56" s="128" t="e">
        <f t="shared" si="2"/>
        <v>#REF!</v>
      </c>
      <c r="AA56" s="3" t="e">
        <f>INDEX(#REF!,MATCH($K56,#REF!,0))</f>
        <v>#REF!</v>
      </c>
      <c r="AB56" s="3" t="e">
        <f>INDEX(#REF!,MATCH($K56,#REF!,0))</f>
        <v>#REF!</v>
      </c>
      <c r="AC56" s="133" t="e">
        <f t="shared" si="3"/>
        <v>#REF!</v>
      </c>
      <c r="AD56" s="138" t="e">
        <f>INDEX(#REF!,MATCH($K56,#REF!,0))</f>
        <v>#REF!</v>
      </c>
      <c r="AE56" s="113" t="e">
        <f>INDEX(#REF!,MATCH($K56,#REF!,0))</f>
        <v>#REF!</v>
      </c>
      <c r="AF56" s="3" t="e">
        <f>INDEX(#REF!,MATCH($K56,#REF!,0))</f>
        <v>#REF!</v>
      </c>
      <c r="AG56" s="125" t="e">
        <f t="shared" si="4"/>
        <v>#REF!</v>
      </c>
      <c r="AH56" s="133" t="e">
        <f t="shared" si="5"/>
        <v>#REF!</v>
      </c>
      <c r="AI56" s="3" t="e">
        <f>INDEX(#REF!,MATCH($K56,#REF!,0))</f>
        <v>#REF!</v>
      </c>
      <c r="AJ56" s="145" t="e">
        <f t="shared" si="6"/>
        <v>#REF!</v>
      </c>
      <c r="AK56" s="3" t="e">
        <f>INDEX(#REF!,MATCH($K56,#REF!,0))</f>
        <v>#REF!</v>
      </c>
      <c r="AL56" s="125" t="e">
        <f t="shared" si="7"/>
        <v>#REF!</v>
      </c>
      <c r="AM56" s="150" t="e">
        <f t="shared" si="8"/>
        <v>#REF!</v>
      </c>
      <c r="AN56" s="154">
        <v>27500</v>
      </c>
      <c r="AO56" s="3" t="e">
        <f>INDEX(#REF!,MATCH($K56,#REF!,0))</f>
        <v>#REF!</v>
      </c>
      <c r="AP56" s="3" t="e">
        <f>INDEX(#REF!,MATCH($K56,#REF!,0))</f>
        <v>#REF!</v>
      </c>
      <c r="AQ56" s="159" t="e">
        <f>INDEX(#REF!,MATCH($K56,#REF!,0))</f>
        <v>#REF!</v>
      </c>
      <c r="AR56" s="161">
        <v>1</v>
      </c>
      <c r="AS56" s="164" t="e">
        <f t="shared" si="9"/>
        <v>#REF!</v>
      </c>
      <c r="AT56" s="165" t="e">
        <f t="shared" si="10"/>
        <v>#REF!</v>
      </c>
      <c r="AU56" s="169" t="e">
        <f t="shared" si="11"/>
        <v>#REF!</v>
      </c>
    </row>
    <row r="57" spans="2:47" x14ac:dyDescent="0.4">
      <c r="B57" s="20"/>
      <c r="C57" s="27"/>
      <c r="D57" s="19"/>
      <c r="E57" s="19"/>
      <c r="F57" s="24"/>
      <c r="G57" s="24"/>
      <c r="H57" s="77"/>
      <c r="I57" s="78"/>
      <c r="K57" s="78"/>
      <c r="L57" s="113" t="e">
        <f>INDEX(#REF!,MATCH($K57,#REF!,0))</f>
        <v>#REF!</v>
      </c>
      <c r="M57" s="3" t="e">
        <f>INDEX(#REF!,MATCH($K57,#REF!,0))</f>
        <v>#REF!</v>
      </c>
      <c r="N57" s="3" t="e">
        <f>INDEX(#REF!,MATCH($K57,#REF!,0))</f>
        <v>#REF!</v>
      </c>
      <c r="O57" s="81" t="e">
        <f>INDEX(#REF!,MATCH($K57,#REF!,0))</f>
        <v>#REF!</v>
      </c>
      <c r="P57" s="3" t="e">
        <f>INDEX(#REF!,MATCH($K57,#REF!,0))</f>
        <v>#REF!</v>
      </c>
      <c r="Q57" s="78" t="e">
        <f>INDEX(#REF!,MATCH($K57,#REF!,0))</f>
        <v>#REF!</v>
      </c>
      <c r="R57" s="3" t="e">
        <f>INDEX(#REF!,MATCH($K57,#REF!,0))</f>
        <v>#REF!</v>
      </c>
      <c r="S57" s="121">
        <f t="shared" si="0"/>
        <v>0</v>
      </c>
      <c r="T57" s="121">
        <f t="shared" si="0"/>
        <v>0</v>
      </c>
      <c r="U57" s="3" t="e">
        <f>INDEX(#REF!,MATCH($K57,#REF!,0))</f>
        <v>#REF!</v>
      </c>
      <c r="V57" s="3" t="e">
        <f>INDEX(#REF!,MATCH($K57,#REF!,0))</f>
        <v>#REF!</v>
      </c>
      <c r="W57" s="3" t="e">
        <f>INDEX(#REF!,MATCH($K57,#REF!,0))</f>
        <v>#REF!</v>
      </c>
      <c r="X57" s="3" t="e">
        <f>INDEX(#REF!,MATCH($K57,#REF!,0))</f>
        <v>#REF!</v>
      </c>
      <c r="Y57" s="125" t="e">
        <f t="shared" si="1"/>
        <v>#REF!</v>
      </c>
      <c r="Z57" s="128" t="e">
        <f t="shared" si="2"/>
        <v>#REF!</v>
      </c>
      <c r="AA57" s="3" t="e">
        <f>INDEX(#REF!,MATCH($K57,#REF!,0))</f>
        <v>#REF!</v>
      </c>
      <c r="AB57" s="3" t="e">
        <f>INDEX(#REF!,MATCH($K57,#REF!,0))</f>
        <v>#REF!</v>
      </c>
      <c r="AC57" s="133" t="e">
        <f t="shared" si="3"/>
        <v>#REF!</v>
      </c>
      <c r="AD57" s="138" t="e">
        <f>INDEX(#REF!,MATCH($K57,#REF!,0))</f>
        <v>#REF!</v>
      </c>
      <c r="AE57" s="113" t="e">
        <f>INDEX(#REF!,MATCH($K57,#REF!,0))</f>
        <v>#REF!</v>
      </c>
      <c r="AF57" s="3" t="e">
        <f>INDEX(#REF!,MATCH($K57,#REF!,0))</f>
        <v>#REF!</v>
      </c>
      <c r="AG57" s="125" t="e">
        <f t="shared" si="4"/>
        <v>#REF!</v>
      </c>
      <c r="AH57" s="133" t="e">
        <f t="shared" si="5"/>
        <v>#REF!</v>
      </c>
      <c r="AI57" s="3" t="e">
        <f>INDEX(#REF!,MATCH($K57,#REF!,0))</f>
        <v>#REF!</v>
      </c>
      <c r="AJ57" s="145" t="e">
        <f t="shared" si="6"/>
        <v>#REF!</v>
      </c>
      <c r="AK57" s="3" t="e">
        <f>INDEX(#REF!,MATCH($K57,#REF!,0))</f>
        <v>#REF!</v>
      </c>
      <c r="AL57" s="125" t="e">
        <f t="shared" si="7"/>
        <v>#REF!</v>
      </c>
      <c r="AM57" s="150" t="e">
        <f t="shared" si="8"/>
        <v>#REF!</v>
      </c>
      <c r="AN57" s="154">
        <v>27500</v>
      </c>
      <c r="AO57" s="3" t="e">
        <f>INDEX(#REF!,MATCH($K57,#REF!,0))</f>
        <v>#REF!</v>
      </c>
      <c r="AP57" s="3" t="e">
        <f>INDEX(#REF!,MATCH($K57,#REF!,0))</f>
        <v>#REF!</v>
      </c>
      <c r="AQ57" s="159" t="e">
        <f>INDEX(#REF!,MATCH($K57,#REF!,0))</f>
        <v>#REF!</v>
      </c>
      <c r="AR57" s="161">
        <v>1</v>
      </c>
      <c r="AS57" s="164" t="e">
        <f t="shared" si="9"/>
        <v>#REF!</v>
      </c>
      <c r="AT57" s="165" t="e">
        <f t="shared" si="10"/>
        <v>#REF!</v>
      </c>
      <c r="AU57" s="169" t="e">
        <f t="shared" si="11"/>
        <v>#REF!</v>
      </c>
    </row>
    <row r="58" spans="2:47" x14ac:dyDescent="0.4">
      <c r="B58" s="20"/>
      <c r="C58" s="20"/>
      <c r="D58" s="19"/>
      <c r="E58" s="19"/>
      <c r="F58" s="24"/>
      <c r="G58" s="24"/>
      <c r="H58" s="77"/>
      <c r="I58" s="78"/>
      <c r="K58" s="78"/>
      <c r="L58" s="113" t="e">
        <f>INDEX(#REF!,MATCH($K58,#REF!,0))</f>
        <v>#REF!</v>
      </c>
      <c r="M58" s="3" t="e">
        <f>INDEX(#REF!,MATCH($K58,#REF!,0))</f>
        <v>#REF!</v>
      </c>
      <c r="N58" s="3" t="e">
        <f>INDEX(#REF!,MATCH($K58,#REF!,0))</f>
        <v>#REF!</v>
      </c>
      <c r="O58" s="81" t="e">
        <f>INDEX(#REF!,MATCH($K58,#REF!,0))</f>
        <v>#REF!</v>
      </c>
      <c r="P58" s="3" t="e">
        <f>INDEX(#REF!,MATCH($K58,#REF!,0))</f>
        <v>#REF!</v>
      </c>
      <c r="Q58" s="78" t="e">
        <f>INDEX(#REF!,MATCH($K58,#REF!,0))</f>
        <v>#REF!</v>
      </c>
      <c r="R58" s="3" t="e">
        <f>INDEX(#REF!,MATCH($K58,#REF!,0))</f>
        <v>#REF!</v>
      </c>
      <c r="S58" s="121">
        <f t="shared" si="0"/>
        <v>0</v>
      </c>
      <c r="T58" s="121">
        <f t="shared" si="0"/>
        <v>0</v>
      </c>
      <c r="U58" s="3" t="e">
        <f>INDEX(#REF!,MATCH($K58,#REF!,0))</f>
        <v>#REF!</v>
      </c>
      <c r="V58" s="3" t="e">
        <f>INDEX(#REF!,MATCH($K58,#REF!,0))</f>
        <v>#REF!</v>
      </c>
      <c r="W58" s="3" t="e">
        <f>INDEX(#REF!,MATCH($K58,#REF!,0))</f>
        <v>#REF!</v>
      </c>
      <c r="X58" s="3" t="e">
        <f>INDEX(#REF!,MATCH($K58,#REF!,0))</f>
        <v>#REF!</v>
      </c>
      <c r="Y58" s="125" t="e">
        <f t="shared" si="1"/>
        <v>#REF!</v>
      </c>
      <c r="Z58" s="128" t="e">
        <f t="shared" si="2"/>
        <v>#REF!</v>
      </c>
      <c r="AA58" s="3" t="e">
        <f>INDEX(#REF!,MATCH($K58,#REF!,0))</f>
        <v>#REF!</v>
      </c>
      <c r="AB58" s="3" t="e">
        <f>INDEX(#REF!,MATCH($K58,#REF!,0))</f>
        <v>#REF!</v>
      </c>
      <c r="AC58" s="133" t="e">
        <f t="shared" si="3"/>
        <v>#REF!</v>
      </c>
      <c r="AD58" s="138" t="e">
        <f>INDEX(#REF!,MATCH($K58,#REF!,0))</f>
        <v>#REF!</v>
      </c>
      <c r="AE58" s="113" t="e">
        <f>INDEX(#REF!,MATCH($K58,#REF!,0))</f>
        <v>#REF!</v>
      </c>
      <c r="AF58" s="3" t="e">
        <f>INDEX(#REF!,MATCH($K58,#REF!,0))</f>
        <v>#REF!</v>
      </c>
      <c r="AG58" s="125" t="e">
        <f t="shared" si="4"/>
        <v>#REF!</v>
      </c>
      <c r="AH58" s="133" t="e">
        <f t="shared" si="5"/>
        <v>#REF!</v>
      </c>
      <c r="AI58" s="3" t="e">
        <f>INDEX(#REF!,MATCH($K58,#REF!,0))</f>
        <v>#REF!</v>
      </c>
      <c r="AJ58" s="145" t="e">
        <f t="shared" si="6"/>
        <v>#REF!</v>
      </c>
      <c r="AK58" s="3" t="e">
        <f>INDEX(#REF!,MATCH($K58,#REF!,0))</f>
        <v>#REF!</v>
      </c>
      <c r="AL58" s="125" t="e">
        <f t="shared" si="7"/>
        <v>#REF!</v>
      </c>
      <c r="AM58" s="150" t="e">
        <f t="shared" si="8"/>
        <v>#REF!</v>
      </c>
      <c r="AN58" s="154">
        <v>27500</v>
      </c>
      <c r="AO58" s="3" t="e">
        <f>INDEX(#REF!,MATCH($K58,#REF!,0))</f>
        <v>#REF!</v>
      </c>
      <c r="AP58" s="3" t="e">
        <f>INDEX(#REF!,MATCH($K58,#REF!,0))</f>
        <v>#REF!</v>
      </c>
      <c r="AQ58" s="159" t="e">
        <f>INDEX(#REF!,MATCH($K58,#REF!,0))</f>
        <v>#REF!</v>
      </c>
      <c r="AR58" s="161">
        <v>1</v>
      </c>
      <c r="AS58" s="164" t="e">
        <f t="shared" si="9"/>
        <v>#REF!</v>
      </c>
      <c r="AT58" s="165" t="e">
        <f t="shared" si="10"/>
        <v>#REF!</v>
      </c>
      <c r="AU58" s="169" t="e">
        <f t="shared" si="11"/>
        <v>#REF!</v>
      </c>
    </row>
    <row r="59" spans="2:47" x14ac:dyDescent="0.4">
      <c r="B59" s="20"/>
      <c r="C59" s="20"/>
      <c r="D59" s="19"/>
      <c r="E59" s="19"/>
      <c r="F59" s="24"/>
      <c r="G59" s="24"/>
      <c r="H59" s="77"/>
      <c r="I59" s="78"/>
      <c r="K59" s="78"/>
      <c r="L59" s="113" t="e">
        <f>INDEX(#REF!,MATCH($K59,#REF!,0))</f>
        <v>#REF!</v>
      </c>
      <c r="M59" s="3" t="e">
        <f>INDEX(#REF!,MATCH($K59,#REF!,0))</f>
        <v>#REF!</v>
      </c>
      <c r="N59" s="3" t="e">
        <f>INDEX(#REF!,MATCH($K59,#REF!,0))</f>
        <v>#REF!</v>
      </c>
      <c r="O59" s="81" t="e">
        <f>INDEX(#REF!,MATCH($K59,#REF!,0))</f>
        <v>#REF!</v>
      </c>
      <c r="P59" s="3" t="e">
        <f>INDEX(#REF!,MATCH($K59,#REF!,0))</f>
        <v>#REF!</v>
      </c>
      <c r="Q59" s="78" t="e">
        <f>INDEX(#REF!,MATCH($K59,#REF!,0))</f>
        <v>#REF!</v>
      </c>
      <c r="R59" s="3" t="e">
        <f>INDEX(#REF!,MATCH($K59,#REF!,0))</f>
        <v>#REF!</v>
      </c>
      <c r="S59" s="121">
        <f t="shared" si="0"/>
        <v>0</v>
      </c>
      <c r="T59" s="121">
        <f t="shared" si="0"/>
        <v>0</v>
      </c>
      <c r="U59" s="3" t="e">
        <f>INDEX(#REF!,MATCH($K59,#REF!,0))</f>
        <v>#REF!</v>
      </c>
      <c r="V59" s="3" t="e">
        <f>INDEX(#REF!,MATCH($K59,#REF!,0))</f>
        <v>#REF!</v>
      </c>
      <c r="W59" s="3" t="e">
        <f>INDEX(#REF!,MATCH($K59,#REF!,0))</f>
        <v>#REF!</v>
      </c>
      <c r="X59" s="3" t="e">
        <f>INDEX(#REF!,MATCH($K59,#REF!,0))</f>
        <v>#REF!</v>
      </c>
      <c r="Y59" s="125" t="e">
        <f t="shared" si="1"/>
        <v>#REF!</v>
      </c>
      <c r="Z59" s="128" t="e">
        <f t="shared" si="2"/>
        <v>#REF!</v>
      </c>
      <c r="AA59" s="3" t="e">
        <f>INDEX(#REF!,MATCH($K59,#REF!,0))</f>
        <v>#REF!</v>
      </c>
      <c r="AB59" s="3" t="e">
        <f>INDEX(#REF!,MATCH($K59,#REF!,0))</f>
        <v>#REF!</v>
      </c>
      <c r="AC59" s="133" t="e">
        <f t="shared" si="3"/>
        <v>#REF!</v>
      </c>
      <c r="AD59" s="138" t="e">
        <f>INDEX(#REF!,MATCH($K59,#REF!,0))</f>
        <v>#REF!</v>
      </c>
      <c r="AE59" s="113" t="e">
        <f>INDEX(#REF!,MATCH($K59,#REF!,0))</f>
        <v>#REF!</v>
      </c>
      <c r="AF59" s="3" t="e">
        <f>INDEX(#REF!,MATCH($K59,#REF!,0))</f>
        <v>#REF!</v>
      </c>
      <c r="AG59" s="125" t="e">
        <f t="shared" si="4"/>
        <v>#REF!</v>
      </c>
      <c r="AH59" s="133" t="e">
        <f t="shared" si="5"/>
        <v>#REF!</v>
      </c>
      <c r="AI59" s="3" t="e">
        <f>INDEX(#REF!,MATCH($K59,#REF!,0))</f>
        <v>#REF!</v>
      </c>
      <c r="AJ59" s="145" t="e">
        <f t="shared" si="6"/>
        <v>#REF!</v>
      </c>
      <c r="AK59" s="3" t="e">
        <f>INDEX(#REF!,MATCH($K59,#REF!,0))</f>
        <v>#REF!</v>
      </c>
      <c r="AL59" s="125" t="e">
        <f t="shared" si="7"/>
        <v>#REF!</v>
      </c>
      <c r="AM59" s="150" t="e">
        <f t="shared" si="8"/>
        <v>#REF!</v>
      </c>
      <c r="AN59" s="154">
        <v>27500</v>
      </c>
      <c r="AO59" s="3" t="e">
        <f>INDEX(#REF!,MATCH($K59,#REF!,0))</f>
        <v>#REF!</v>
      </c>
      <c r="AP59" s="3" t="e">
        <f>INDEX(#REF!,MATCH($K59,#REF!,0))</f>
        <v>#REF!</v>
      </c>
      <c r="AQ59" s="159" t="e">
        <f>INDEX(#REF!,MATCH($K59,#REF!,0))</f>
        <v>#REF!</v>
      </c>
      <c r="AR59" s="161">
        <v>1</v>
      </c>
      <c r="AS59" s="164" t="e">
        <f t="shared" si="9"/>
        <v>#REF!</v>
      </c>
      <c r="AT59" s="165" t="e">
        <f t="shared" si="10"/>
        <v>#REF!</v>
      </c>
      <c r="AU59" s="169" t="e">
        <f t="shared" si="11"/>
        <v>#REF!</v>
      </c>
    </row>
    <row r="60" spans="2:47" x14ac:dyDescent="0.4">
      <c r="B60" s="20"/>
      <c r="C60" s="20"/>
      <c r="D60" s="19"/>
      <c r="E60" s="19"/>
      <c r="F60" s="24"/>
      <c r="G60" s="24"/>
      <c r="H60" s="77"/>
      <c r="I60" s="78"/>
      <c r="K60" s="78"/>
      <c r="L60" s="113" t="e">
        <f>INDEX(#REF!,MATCH($K60,#REF!,0))</f>
        <v>#REF!</v>
      </c>
      <c r="M60" s="3" t="e">
        <f>INDEX(#REF!,MATCH($K60,#REF!,0))</f>
        <v>#REF!</v>
      </c>
      <c r="N60" s="3" t="e">
        <f>INDEX(#REF!,MATCH($K60,#REF!,0))</f>
        <v>#REF!</v>
      </c>
      <c r="O60" s="81" t="e">
        <f>INDEX(#REF!,MATCH($K60,#REF!,0))</f>
        <v>#REF!</v>
      </c>
      <c r="P60" s="3" t="e">
        <f>INDEX(#REF!,MATCH($K60,#REF!,0))</f>
        <v>#REF!</v>
      </c>
      <c r="Q60" s="78" t="e">
        <f>INDEX(#REF!,MATCH($K60,#REF!,0))</f>
        <v>#REF!</v>
      </c>
      <c r="R60" s="3" t="e">
        <f>INDEX(#REF!,MATCH($K60,#REF!,0))</f>
        <v>#REF!</v>
      </c>
      <c r="S60" s="121">
        <f t="shared" si="0"/>
        <v>0</v>
      </c>
      <c r="T60" s="121">
        <f t="shared" si="0"/>
        <v>0</v>
      </c>
      <c r="U60" s="3" t="e">
        <f>INDEX(#REF!,MATCH($K60,#REF!,0))</f>
        <v>#REF!</v>
      </c>
      <c r="V60" s="3" t="e">
        <f>INDEX(#REF!,MATCH($K60,#REF!,0))</f>
        <v>#REF!</v>
      </c>
      <c r="W60" s="3" t="e">
        <f>INDEX(#REF!,MATCH($K60,#REF!,0))</f>
        <v>#REF!</v>
      </c>
      <c r="X60" s="3" t="e">
        <f>INDEX(#REF!,MATCH($K60,#REF!,0))</f>
        <v>#REF!</v>
      </c>
      <c r="Y60" s="125" t="e">
        <f t="shared" si="1"/>
        <v>#REF!</v>
      </c>
      <c r="Z60" s="128" t="e">
        <f t="shared" si="2"/>
        <v>#REF!</v>
      </c>
      <c r="AA60" s="3" t="e">
        <f>INDEX(#REF!,MATCH($K60,#REF!,0))</f>
        <v>#REF!</v>
      </c>
      <c r="AB60" s="3" t="e">
        <f>INDEX(#REF!,MATCH($K60,#REF!,0))</f>
        <v>#REF!</v>
      </c>
      <c r="AC60" s="133" t="e">
        <f t="shared" si="3"/>
        <v>#REF!</v>
      </c>
      <c r="AD60" s="138" t="e">
        <f>INDEX(#REF!,MATCH($K60,#REF!,0))</f>
        <v>#REF!</v>
      </c>
      <c r="AE60" s="113" t="e">
        <f>INDEX(#REF!,MATCH($K60,#REF!,0))</f>
        <v>#REF!</v>
      </c>
      <c r="AF60" s="3" t="e">
        <f>INDEX(#REF!,MATCH($K60,#REF!,0))</f>
        <v>#REF!</v>
      </c>
      <c r="AG60" s="125" t="e">
        <f t="shared" si="4"/>
        <v>#REF!</v>
      </c>
      <c r="AH60" s="133" t="e">
        <f t="shared" si="5"/>
        <v>#REF!</v>
      </c>
      <c r="AI60" s="3" t="e">
        <f>INDEX(#REF!,MATCH($K60,#REF!,0))</f>
        <v>#REF!</v>
      </c>
      <c r="AJ60" s="145" t="e">
        <f t="shared" si="6"/>
        <v>#REF!</v>
      </c>
      <c r="AK60" s="3" t="e">
        <f>INDEX(#REF!,MATCH($K60,#REF!,0))</f>
        <v>#REF!</v>
      </c>
      <c r="AL60" s="125" t="e">
        <f t="shared" si="7"/>
        <v>#REF!</v>
      </c>
      <c r="AM60" s="150" t="e">
        <f t="shared" si="8"/>
        <v>#REF!</v>
      </c>
      <c r="AN60" s="154">
        <v>27500</v>
      </c>
      <c r="AO60" s="3" t="e">
        <f>INDEX(#REF!,MATCH($K60,#REF!,0))</f>
        <v>#REF!</v>
      </c>
      <c r="AP60" s="3" t="e">
        <f>INDEX(#REF!,MATCH($K60,#REF!,0))</f>
        <v>#REF!</v>
      </c>
      <c r="AQ60" s="159" t="e">
        <f>INDEX(#REF!,MATCH($K60,#REF!,0))</f>
        <v>#REF!</v>
      </c>
      <c r="AR60" s="161">
        <v>1</v>
      </c>
      <c r="AS60" s="164" t="e">
        <f t="shared" si="9"/>
        <v>#REF!</v>
      </c>
      <c r="AT60" s="165" t="e">
        <f t="shared" si="10"/>
        <v>#REF!</v>
      </c>
      <c r="AU60" s="169" t="e">
        <f t="shared" si="11"/>
        <v>#REF!</v>
      </c>
    </row>
    <row r="61" spans="2:47" x14ac:dyDescent="0.4">
      <c r="B61" s="20"/>
      <c r="C61" s="20"/>
      <c r="D61" s="19"/>
      <c r="E61" s="19"/>
      <c r="F61" s="24"/>
      <c r="G61" s="24"/>
      <c r="H61" s="77"/>
      <c r="I61" s="78"/>
      <c r="K61" s="78"/>
      <c r="L61" s="113" t="e">
        <f>INDEX(#REF!,MATCH($K61,#REF!,0))</f>
        <v>#REF!</v>
      </c>
      <c r="M61" s="3" t="e">
        <f>INDEX(#REF!,MATCH($K61,#REF!,0))</f>
        <v>#REF!</v>
      </c>
      <c r="N61" s="3" t="e">
        <f>INDEX(#REF!,MATCH($K61,#REF!,0))</f>
        <v>#REF!</v>
      </c>
      <c r="O61" s="81" t="e">
        <f>INDEX(#REF!,MATCH($K61,#REF!,0))</f>
        <v>#REF!</v>
      </c>
      <c r="P61" s="3" t="e">
        <f>INDEX(#REF!,MATCH($K61,#REF!,0))</f>
        <v>#REF!</v>
      </c>
      <c r="Q61" s="78" t="e">
        <f>INDEX(#REF!,MATCH($K61,#REF!,0))</f>
        <v>#REF!</v>
      </c>
      <c r="R61" s="3" t="e">
        <f>INDEX(#REF!,MATCH($K61,#REF!,0))</f>
        <v>#REF!</v>
      </c>
      <c r="S61" s="121">
        <f t="shared" si="0"/>
        <v>0</v>
      </c>
      <c r="T61" s="121">
        <f t="shared" si="0"/>
        <v>0</v>
      </c>
      <c r="U61" s="3" t="e">
        <f>INDEX(#REF!,MATCH($K61,#REF!,0))</f>
        <v>#REF!</v>
      </c>
      <c r="V61" s="3" t="e">
        <f>INDEX(#REF!,MATCH($K61,#REF!,0))</f>
        <v>#REF!</v>
      </c>
      <c r="W61" s="3" t="e">
        <f>INDEX(#REF!,MATCH($K61,#REF!,0))</f>
        <v>#REF!</v>
      </c>
      <c r="X61" s="3" t="e">
        <f>INDEX(#REF!,MATCH($K61,#REF!,0))</f>
        <v>#REF!</v>
      </c>
      <c r="Y61" s="125" t="e">
        <f t="shared" si="1"/>
        <v>#REF!</v>
      </c>
      <c r="Z61" s="128" t="e">
        <f t="shared" si="2"/>
        <v>#REF!</v>
      </c>
      <c r="AA61" s="3" t="e">
        <f>INDEX(#REF!,MATCH($K61,#REF!,0))</f>
        <v>#REF!</v>
      </c>
      <c r="AB61" s="3" t="e">
        <f>INDEX(#REF!,MATCH($K61,#REF!,0))</f>
        <v>#REF!</v>
      </c>
      <c r="AC61" s="133" t="e">
        <f t="shared" si="3"/>
        <v>#REF!</v>
      </c>
      <c r="AD61" s="138" t="e">
        <f>INDEX(#REF!,MATCH($K61,#REF!,0))</f>
        <v>#REF!</v>
      </c>
      <c r="AE61" s="113" t="e">
        <f>INDEX(#REF!,MATCH($K61,#REF!,0))</f>
        <v>#REF!</v>
      </c>
      <c r="AF61" s="3" t="e">
        <f>INDEX(#REF!,MATCH($K61,#REF!,0))</f>
        <v>#REF!</v>
      </c>
      <c r="AG61" s="125" t="e">
        <f t="shared" si="4"/>
        <v>#REF!</v>
      </c>
      <c r="AH61" s="133" t="e">
        <f t="shared" si="5"/>
        <v>#REF!</v>
      </c>
      <c r="AI61" s="3" t="e">
        <f>INDEX(#REF!,MATCH($K61,#REF!,0))</f>
        <v>#REF!</v>
      </c>
      <c r="AJ61" s="145" t="e">
        <f t="shared" si="6"/>
        <v>#REF!</v>
      </c>
      <c r="AK61" s="3" t="e">
        <f>INDEX(#REF!,MATCH($K61,#REF!,0))</f>
        <v>#REF!</v>
      </c>
      <c r="AL61" s="125" t="e">
        <f t="shared" si="7"/>
        <v>#REF!</v>
      </c>
      <c r="AM61" s="150" t="e">
        <f t="shared" si="8"/>
        <v>#REF!</v>
      </c>
      <c r="AN61" s="154">
        <v>27500</v>
      </c>
      <c r="AO61" s="3" t="e">
        <f>INDEX(#REF!,MATCH($K61,#REF!,0))</f>
        <v>#REF!</v>
      </c>
      <c r="AP61" s="3" t="e">
        <f>INDEX(#REF!,MATCH($K61,#REF!,0))</f>
        <v>#REF!</v>
      </c>
      <c r="AQ61" s="159" t="e">
        <f>INDEX(#REF!,MATCH($K61,#REF!,0))</f>
        <v>#REF!</v>
      </c>
      <c r="AR61" s="161">
        <v>1</v>
      </c>
      <c r="AS61" s="164" t="e">
        <f t="shared" si="9"/>
        <v>#REF!</v>
      </c>
      <c r="AT61" s="165" t="e">
        <f t="shared" si="10"/>
        <v>#REF!</v>
      </c>
      <c r="AU61" s="169" t="e">
        <f t="shared" si="11"/>
        <v>#REF!</v>
      </c>
    </row>
    <row r="62" spans="2:47" x14ac:dyDescent="0.4">
      <c r="F62" s="81" t="s">
        <v>405</v>
      </c>
      <c r="G62" s="3">
        <f>SUM(G5:G61)</f>
        <v>0</v>
      </c>
      <c r="K62" s="109"/>
      <c r="L62" s="109"/>
      <c r="O62" s="109"/>
      <c r="Q62" s="109"/>
      <c r="AD62" s="109"/>
      <c r="AE62" s="109"/>
      <c r="AQ62" s="109"/>
      <c r="AR62" s="109"/>
    </row>
    <row r="63" spans="2:47" x14ac:dyDescent="0.4">
      <c r="F63" s="81" t="s">
        <v>181</v>
      </c>
      <c r="G63" s="3">
        <f>G8+G55+G57</f>
        <v>0</v>
      </c>
      <c r="K63" s="109"/>
      <c r="L63" s="109"/>
      <c r="O63" s="109"/>
      <c r="Q63" s="109"/>
      <c r="AD63" s="109"/>
      <c r="AE63" s="109"/>
      <c r="AQ63" s="109"/>
      <c r="AR63" s="109"/>
    </row>
    <row r="64" spans="2:47" x14ac:dyDescent="0.4">
      <c r="F64" s="81" t="s">
        <v>606</v>
      </c>
      <c r="G64" s="3">
        <f>G62-G63</f>
        <v>0</v>
      </c>
      <c r="K64" s="109"/>
      <c r="L64" s="109"/>
      <c r="O64" s="109"/>
      <c r="Q64" s="109"/>
      <c r="AD64" s="109"/>
      <c r="AE64" s="109"/>
      <c r="AQ64" s="109"/>
      <c r="AR64" s="109"/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2200-000000000000}">
          <x14:formula1>
            <xm:f>※dataシート!$I$2:$I$7</xm:f>
          </x14:formula1>
          <xm:sqref>E5:E60</xm:sqref>
        </x14:dataValidation>
        <x14:dataValidation type="list" allowBlank="1" showInputMessage="1" showErrorMessage="1" xr:uid="{00000000-0002-0000-2200-000001000000}">
          <x14:formula1>
            <xm:f>※dataシート!$D$2:$D$87</xm:f>
          </x14:formula1>
          <xm:sqref>D5:D60</xm:sqref>
        </x14:dataValidation>
        <x14:dataValidation type="list" allowBlank="1" showInputMessage="1" showErrorMessage="1" xr:uid="{00000000-0002-0000-2200-000002000000}">
          <x14:formula1>
            <xm:f>※dataシート!$F$2:$F$54</xm:f>
          </x14:formula1>
          <xm:sqref>C5:C60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X21"/>
  <sheetViews>
    <sheetView workbookViewId="0">
      <selection activeCell="U18" sqref="U18"/>
    </sheetView>
  </sheetViews>
  <sheetFormatPr defaultRowHeight="18.75" x14ac:dyDescent="0.4"/>
  <cols>
    <col min="1" max="50" width="3.75" style="175" customWidth="1"/>
  </cols>
  <sheetData>
    <row r="1" spans="1:50" x14ac:dyDescent="0.4">
      <c r="A1" s="175">
        <v>80</v>
      </c>
      <c r="B1" s="175">
        <v>11</v>
      </c>
      <c r="C1" s="175">
        <v>1</v>
      </c>
      <c r="D1" s="175">
        <v>3</v>
      </c>
      <c r="E1" s="175">
        <v>21</v>
      </c>
      <c r="F1" s="175">
        <v>12</v>
      </c>
      <c r="G1" s="175">
        <v>8</v>
      </c>
      <c r="H1" s="175">
        <v>0</v>
      </c>
      <c r="I1" s="175">
        <v>5</v>
      </c>
      <c r="J1" s="175">
        <v>12</v>
      </c>
      <c r="K1" s="175">
        <v>4</v>
      </c>
      <c r="L1" s="175">
        <v>2</v>
      </c>
      <c r="M1" s="175">
        <v>52</v>
      </c>
      <c r="N1" s="175">
        <v>5</v>
      </c>
      <c r="O1" s="175">
        <v>0</v>
      </c>
      <c r="P1" s="175">
        <v>5</v>
      </c>
      <c r="Q1" s="175">
        <v>0</v>
      </c>
      <c r="R1" s="175">
        <v>1</v>
      </c>
      <c r="S1" s="175">
        <v>1</v>
      </c>
      <c r="T1" s="175">
        <v>18</v>
      </c>
      <c r="U1" s="175">
        <v>2</v>
      </c>
      <c r="V1" s="175">
        <v>6</v>
      </c>
      <c r="W1" s="175">
        <v>18</v>
      </c>
      <c r="X1" s="175">
        <v>13</v>
      </c>
      <c r="Y1" s="175">
        <v>79</v>
      </c>
      <c r="Z1" s="175">
        <v>24</v>
      </c>
      <c r="AA1" s="175">
        <v>51</v>
      </c>
      <c r="AB1" s="175">
        <v>28</v>
      </c>
      <c r="AC1" s="175">
        <v>16</v>
      </c>
      <c r="AD1" s="175">
        <v>6</v>
      </c>
      <c r="AE1" s="175">
        <v>6</v>
      </c>
      <c r="AF1" s="175">
        <v>10</v>
      </c>
      <c r="AG1" s="175">
        <v>4</v>
      </c>
      <c r="AH1" s="175">
        <v>0</v>
      </c>
      <c r="AI1" s="175">
        <v>0</v>
      </c>
      <c r="AJ1" s="175">
        <v>10</v>
      </c>
      <c r="AK1" s="175">
        <v>3</v>
      </c>
      <c r="AL1" s="175">
        <v>5</v>
      </c>
      <c r="AM1" s="175">
        <v>2</v>
      </c>
      <c r="AN1" s="175">
        <v>2</v>
      </c>
      <c r="AO1" s="175">
        <v>4</v>
      </c>
      <c r="AP1" s="175">
        <v>0</v>
      </c>
      <c r="AQ1" s="175">
        <v>26</v>
      </c>
      <c r="AR1" s="175">
        <v>20</v>
      </c>
      <c r="AS1" s="175">
        <v>7</v>
      </c>
      <c r="AT1" s="175">
        <v>8</v>
      </c>
      <c r="AU1" s="175">
        <v>18</v>
      </c>
      <c r="AV1" s="175">
        <v>14</v>
      </c>
      <c r="AW1" s="175">
        <v>6</v>
      </c>
      <c r="AX1" s="175">
        <v>4</v>
      </c>
    </row>
    <row r="3" spans="1:50" x14ac:dyDescent="0.4">
      <c r="A3" s="175">
        <f t="shared" ref="A3:AX3" si="0">SUM(A5:A25)</f>
        <v>80</v>
      </c>
      <c r="B3" s="175">
        <f t="shared" si="0"/>
        <v>11</v>
      </c>
      <c r="C3" s="175">
        <f t="shared" si="0"/>
        <v>1</v>
      </c>
      <c r="D3" s="175">
        <f t="shared" si="0"/>
        <v>3</v>
      </c>
      <c r="E3" s="175">
        <f t="shared" si="0"/>
        <v>21</v>
      </c>
      <c r="F3" s="175">
        <f t="shared" si="0"/>
        <v>12</v>
      </c>
      <c r="G3" s="175">
        <f t="shared" si="0"/>
        <v>8</v>
      </c>
      <c r="H3" s="175">
        <f t="shared" si="0"/>
        <v>0</v>
      </c>
      <c r="I3" s="175">
        <f t="shared" si="0"/>
        <v>5</v>
      </c>
      <c r="J3" s="175">
        <f t="shared" si="0"/>
        <v>12</v>
      </c>
      <c r="K3" s="175">
        <f t="shared" si="0"/>
        <v>4</v>
      </c>
      <c r="L3" s="175">
        <f t="shared" si="0"/>
        <v>2</v>
      </c>
      <c r="M3" s="175">
        <f t="shared" si="0"/>
        <v>52</v>
      </c>
      <c r="N3" s="175">
        <f t="shared" si="0"/>
        <v>5</v>
      </c>
      <c r="O3" s="175">
        <f t="shared" si="0"/>
        <v>0</v>
      </c>
      <c r="P3" s="175">
        <f t="shared" si="0"/>
        <v>5</v>
      </c>
      <c r="Q3" s="175">
        <f t="shared" si="0"/>
        <v>0</v>
      </c>
      <c r="R3" s="175">
        <f t="shared" si="0"/>
        <v>1</v>
      </c>
      <c r="S3" s="175">
        <f t="shared" si="0"/>
        <v>1</v>
      </c>
      <c r="T3" s="175">
        <f t="shared" si="0"/>
        <v>18</v>
      </c>
      <c r="U3" s="175">
        <f t="shared" si="0"/>
        <v>2</v>
      </c>
      <c r="V3" s="175">
        <f t="shared" si="0"/>
        <v>6</v>
      </c>
      <c r="W3" s="175">
        <f t="shared" si="0"/>
        <v>18</v>
      </c>
      <c r="X3" s="175">
        <f t="shared" si="0"/>
        <v>13</v>
      </c>
      <c r="Y3" s="175">
        <f t="shared" si="0"/>
        <v>79</v>
      </c>
      <c r="Z3" s="175">
        <f t="shared" si="0"/>
        <v>24</v>
      </c>
      <c r="AA3" s="175">
        <f t="shared" si="0"/>
        <v>51</v>
      </c>
      <c r="AB3" s="175">
        <f t="shared" si="0"/>
        <v>28</v>
      </c>
      <c r="AC3" s="175">
        <f t="shared" si="0"/>
        <v>16</v>
      </c>
      <c r="AD3" s="175">
        <f t="shared" si="0"/>
        <v>6</v>
      </c>
      <c r="AE3" s="175">
        <f t="shared" si="0"/>
        <v>6</v>
      </c>
      <c r="AF3" s="175">
        <f t="shared" si="0"/>
        <v>10</v>
      </c>
      <c r="AG3" s="175">
        <f t="shared" si="0"/>
        <v>4</v>
      </c>
      <c r="AH3" s="175">
        <f t="shared" si="0"/>
        <v>0</v>
      </c>
      <c r="AI3" s="175">
        <f t="shared" si="0"/>
        <v>0</v>
      </c>
      <c r="AJ3" s="175">
        <f t="shared" si="0"/>
        <v>10</v>
      </c>
      <c r="AK3" s="175">
        <f t="shared" si="0"/>
        <v>3</v>
      </c>
      <c r="AL3" s="175">
        <f t="shared" si="0"/>
        <v>5</v>
      </c>
      <c r="AM3" s="175">
        <f t="shared" si="0"/>
        <v>2</v>
      </c>
      <c r="AN3" s="175">
        <f t="shared" si="0"/>
        <v>2</v>
      </c>
      <c r="AO3" s="175">
        <f t="shared" si="0"/>
        <v>4</v>
      </c>
      <c r="AP3" s="175">
        <f t="shared" si="0"/>
        <v>0</v>
      </c>
      <c r="AQ3" s="175">
        <f t="shared" si="0"/>
        <v>26</v>
      </c>
      <c r="AR3" s="175">
        <f t="shared" si="0"/>
        <v>20</v>
      </c>
      <c r="AS3" s="175">
        <f t="shared" si="0"/>
        <v>7</v>
      </c>
      <c r="AT3" s="175">
        <f t="shared" si="0"/>
        <v>8</v>
      </c>
      <c r="AU3" s="175">
        <f t="shared" si="0"/>
        <v>18</v>
      </c>
      <c r="AV3" s="175">
        <f t="shared" si="0"/>
        <v>14</v>
      </c>
      <c r="AW3" s="175">
        <f t="shared" si="0"/>
        <v>6</v>
      </c>
      <c r="AX3" s="175">
        <f t="shared" si="0"/>
        <v>4</v>
      </c>
    </row>
    <row r="4" spans="1:50" x14ac:dyDescent="0.4">
      <c r="A4" s="176" t="s">
        <v>320</v>
      </c>
      <c r="B4" s="176" t="s">
        <v>322</v>
      </c>
      <c r="C4" s="176" t="s">
        <v>325</v>
      </c>
      <c r="D4" s="176" t="s">
        <v>181</v>
      </c>
      <c r="E4" s="176" t="s">
        <v>326</v>
      </c>
      <c r="F4" s="176" t="s">
        <v>250</v>
      </c>
      <c r="G4" s="176" t="s">
        <v>330</v>
      </c>
      <c r="H4" s="176" t="s">
        <v>333</v>
      </c>
      <c r="I4" s="176" t="s">
        <v>335</v>
      </c>
      <c r="J4" s="176" t="s">
        <v>338</v>
      </c>
      <c r="K4" s="176" t="s">
        <v>343</v>
      </c>
      <c r="L4" s="176" t="s">
        <v>344</v>
      </c>
      <c r="M4" s="176" t="s">
        <v>207</v>
      </c>
      <c r="N4" s="176" t="s">
        <v>149</v>
      </c>
      <c r="O4" s="176" t="s">
        <v>346</v>
      </c>
      <c r="P4" s="176" t="s">
        <v>347</v>
      </c>
      <c r="Q4" s="176" t="s">
        <v>84</v>
      </c>
      <c r="R4" s="176" t="s">
        <v>350</v>
      </c>
      <c r="S4" s="176" t="s">
        <v>230</v>
      </c>
      <c r="T4" s="176" t="s">
        <v>351</v>
      </c>
      <c r="U4" s="176" t="s">
        <v>353</v>
      </c>
      <c r="V4" s="176" t="s">
        <v>323</v>
      </c>
      <c r="W4" s="176" t="s">
        <v>356</v>
      </c>
      <c r="X4" s="176" t="s">
        <v>357</v>
      </c>
      <c r="Y4" s="176" t="s">
        <v>358</v>
      </c>
      <c r="Z4" s="176" t="s">
        <v>361</v>
      </c>
      <c r="AA4" s="176" t="s">
        <v>605</v>
      </c>
      <c r="AB4" s="176" t="s">
        <v>354</v>
      </c>
      <c r="AC4" s="176" t="s">
        <v>364</v>
      </c>
      <c r="AD4" s="176" t="s">
        <v>198</v>
      </c>
      <c r="AE4" s="176" t="s">
        <v>349</v>
      </c>
      <c r="AF4" s="176" t="s">
        <v>365</v>
      </c>
      <c r="AG4" s="176" t="s">
        <v>21</v>
      </c>
      <c r="AH4" s="176" t="s">
        <v>367</v>
      </c>
      <c r="AI4" s="176" t="s">
        <v>369</v>
      </c>
      <c r="AJ4" s="176" t="s">
        <v>371</v>
      </c>
      <c r="AK4" s="176" t="s">
        <v>372</v>
      </c>
      <c r="AL4" s="176" t="s">
        <v>278</v>
      </c>
      <c r="AM4" s="176" t="s">
        <v>278</v>
      </c>
      <c r="AN4" s="176" t="s">
        <v>373</v>
      </c>
      <c r="AO4" s="176" t="s">
        <v>375</v>
      </c>
      <c r="AP4" s="176" t="s">
        <v>377</v>
      </c>
      <c r="AQ4" s="176" t="s">
        <v>378</v>
      </c>
      <c r="AR4" s="176" t="s">
        <v>181</v>
      </c>
      <c r="AS4" s="176" t="s">
        <v>379</v>
      </c>
      <c r="AT4" s="176" t="s">
        <v>181</v>
      </c>
      <c r="AU4" s="176" t="s">
        <v>382</v>
      </c>
      <c r="AV4" s="176" t="s">
        <v>12</v>
      </c>
      <c r="AW4" s="176" t="s">
        <v>76</v>
      </c>
      <c r="AX4" s="176" t="s">
        <v>402</v>
      </c>
    </row>
    <row r="5" spans="1:50" x14ac:dyDescent="0.4">
      <c r="A5" s="175">
        <v>8</v>
      </c>
      <c r="B5" s="175">
        <v>1</v>
      </c>
      <c r="C5" s="175">
        <v>1</v>
      </c>
      <c r="D5" s="175">
        <v>1</v>
      </c>
      <c r="E5" s="175">
        <v>11</v>
      </c>
      <c r="F5" s="175">
        <v>12</v>
      </c>
      <c r="G5" s="175">
        <v>8</v>
      </c>
      <c r="I5" s="175">
        <v>2</v>
      </c>
      <c r="J5" s="175">
        <v>1</v>
      </c>
      <c r="K5" s="175">
        <v>4</v>
      </c>
      <c r="L5" s="175">
        <v>1</v>
      </c>
      <c r="M5" s="175">
        <v>1</v>
      </c>
      <c r="N5" s="175">
        <v>2</v>
      </c>
      <c r="P5" s="175">
        <v>1</v>
      </c>
      <c r="R5" s="175">
        <v>1</v>
      </c>
      <c r="S5" s="175">
        <v>1</v>
      </c>
      <c r="T5" s="175">
        <v>10</v>
      </c>
      <c r="U5" s="175">
        <v>2</v>
      </c>
      <c r="V5" s="175">
        <v>2</v>
      </c>
      <c r="W5" s="175">
        <v>3</v>
      </c>
      <c r="X5" s="175">
        <v>2</v>
      </c>
      <c r="Y5" s="175">
        <v>6</v>
      </c>
      <c r="Z5" s="175">
        <v>2</v>
      </c>
      <c r="AA5" s="175">
        <v>12</v>
      </c>
      <c r="AB5" s="175">
        <v>28</v>
      </c>
      <c r="AC5" s="175">
        <v>16</v>
      </c>
      <c r="AD5" s="175">
        <v>4</v>
      </c>
      <c r="AE5" s="175">
        <v>2</v>
      </c>
      <c r="AF5" s="175">
        <v>6</v>
      </c>
      <c r="AG5" s="175">
        <v>4</v>
      </c>
      <c r="AJ5" s="175">
        <v>10</v>
      </c>
      <c r="AK5" s="175">
        <v>1</v>
      </c>
      <c r="AL5" s="175">
        <v>1</v>
      </c>
      <c r="AM5" s="175">
        <v>1</v>
      </c>
      <c r="AN5" s="175">
        <v>1</v>
      </c>
      <c r="AO5" s="175">
        <v>1</v>
      </c>
      <c r="AQ5" s="175">
        <v>2</v>
      </c>
      <c r="AR5" s="175">
        <v>1</v>
      </c>
      <c r="AS5" s="175">
        <v>1</v>
      </c>
      <c r="AT5" s="175">
        <v>1</v>
      </c>
      <c r="AU5" s="175">
        <v>7</v>
      </c>
      <c r="AV5" s="175">
        <v>14</v>
      </c>
      <c r="AW5" s="175">
        <v>6</v>
      </c>
      <c r="AX5" s="175">
        <v>4</v>
      </c>
    </row>
    <row r="6" spans="1:50" x14ac:dyDescent="0.4">
      <c r="A6" s="175">
        <v>2</v>
      </c>
      <c r="B6" s="175">
        <v>3</v>
      </c>
      <c r="D6" s="175">
        <v>1</v>
      </c>
      <c r="E6" s="175">
        <v>10</v>
      </c>
      <c r="I6" s="175">
        <v>1</v>
      </c>
      <c r="J6" s="175">
        <v>1</v>
      </c>
      <c r="L6" s="175">
        <v>1</v>
      </c>
      <c r="M6" s="175">
        <v>2</v>
      </c>
      <c r="N6" s="175">
        <v>3</v>
      </c>
      <c r="P6" s="175">
        <v>1</v>
      </c>
      <c r="T6" s="175">
        <v>8</v>
      </c>
      <c r="V6" s="175">
        <v>4</v>
      </c>
      <c r="W6" s="175">
        <v>15</v>
      </c>
      <c r="X6" s="175">
        <v>1</v>
      </c>
      <c r="Y6" s="175">
        <v>12</v>
      </c>
      <c r="Z6" s="175">
        <v>4</v>
      </c>
      <c r="AA6" s="175">
        <v>9</v>
      </c>
      <c r="AD6" s="175">
        <v>2</v>
      </c>
      <c r="AE6" s="175">
        <v>2</v>
      </c>
      <c r="AF6" s="175">
        <v>2</v>
      </c>
      <c r="AK6" s="175">
        <v>1</v>
      </c>
      <c r="AL6" s="175">
        <v>1</v>
      </c>
      <c r="AM6" s="175">
        <v>1</v>
      </c>
      <c r="AN6" s="175">
        <v>1</v>
      </c>
      <c r="AO6" s="175">
        <v>1</v>
      </c>
      <c r="AQ6" s="175">
        <v>1</v>
      </c>
      <c r="AR6" s="175">
        <v>2</v>
      </c>
      <c r="AS6" s="175">
        <v>1</v>
      </c>
      <c r="AT6" s="175">
        <v>1</v>
      </c>
      <c r="AU6" s="175">
        <v>11</v>
      </c>
    </row>
    <row r="7" spans="1:50" x14ac:dyDescent="0.4">
      <c r="A7" s="175">
        <v>4</v>
      </c>
      <c r="B7" s="175">
        <v>3</v>
      </c>
      <c r="D7" s="175">
        <v>1</v>
      </c>
      <c r="I7" s="175">
        <v>2</v>
      </c>
      <c r="J7" s="175">
        <v>8</v>
      </c>
      <c r="M7" s="175">
        <v>46</v>
      </c>
      <c r="P7" s="175">
        <v>2</v>
      </c>
      <c r="X7" s="175">
        <v>10</v>
      </c>
      <c r="Y7" s="175">
        <v>3</v>
      </c>
      <c r="Z7" s="175">
        <v>7</v>
      </c>
      <c r="AA7" s="175">
        <v>7</v>
      </c>
      <c r="AE7" s="175">
        <v>2</v>
      </c>
      <c r="AF7" s="175">
        <v>1</v>
      </c>
      <c r="AK7" s="175">
        <v>1</v>
      </c>
      <c r="AL7" s="175">
        <v>2</v>
      </c>
      <c r="AO7" s="175">
        <v>1</v>
      </c>
      <c r="AQ7" s="175">
        <v>1</v>
      </c>
      <c r="AR7" s="175">
        <v>1</v>
      </c>
      <c r="AS7" s="175">
        <v>1</v>
      </c>
      <c r="AT7" s="175">
        <v>1</v>
      </c>
    </row>
    <row r="8" spans="1:50" x14ac:dyDescent="0.4">
      <c r="A8" s="175">
        <v>2</v>
      </c>
      <c r="B8" s="175">
        <v>1</v>
      </c>
      <c r="J8" s="175">
        <v>2</v>
      </c>
      <c r="M8" s="175">
        <v>1</v>
      </c>
      <c r="P8" s="175">
        <v>1</v>
      </c>
      <c r="Y8" s="175">
        <v>15</v>
      </c>
      <c r="Z8" s="175">
        <v>4</v>
      </c>
      <c r="AA8" s="175">
        <v>11</v>
      </c>
      <c r="AF8" s="175">
        <v>1</v>
      </c>
      <c r="AL8" s="175">
        <v>1</v>
      </c>
      <c r="AO8" s="175">
        <v>1</v>
      </c>
      <c r="AQ8" s="175">
        <v>1</v>
      </c>
      <c r="AR8" s="175">
        <v>1</v>
      </c>
      <c r="AS8" s="175">
        <v>1</v>
      </c>
      <c r="AT8" s="175">
        <v>1</v>
      </c>
    </row>
    <row r="9" spans="1:50" x14ac:dyDescent="0.4">
      <c r="A9" s="175">
        <v>6</v>
      </c>
      <c r="B9" s="175">
        <v>3</v>
      </c>
      <c r="M9" s="175">
        <v>2</v>
      </c>
      <c r="Y9" s="175">
        <v>2</v>
      </c>
      <c r="Z9" s="175">
        <v>7</v>
      </c>
      <c r="AA9" s="175">
        <v>12</v>
      </c>
      <c r="AQ9" s="175">
        <v>2</v>
      </c>
      <c r="AR9" s="175">
        <v>2</v>
      </c>
      <c r="AS9" s="175">
        <v>1</v>
      </c>
      <c r="AT9" s="175">
        <v>1</v>
      </c>
    </row>
    <row r="10" spans="1:50" x14ac:dyDescent="0.4">
      <c r="A10" s="175">
        <v>6</v>
      </c>
      <c r="Y10" s="175">
        <v>12</v>
      </c>
      <c r="AQ10" s="175">
        <v>3</v>
      </c>
      <c r="AR10" s="175">
        <v>2</v>
      </c>
      <c r="AS10" s="175">
        <v>1</v>
      </c>
      <c r="AT10" s="175">
        <v>1</v>
      </c>
    </row>
    <row r="11" spans="1:50" x14ac:dyDescent="0.4">
      <c r="A11" s="175">
        <v>1</v>
      </c>
      <c r="Y11" s="175">
        <v>1</v>
      </c>
      <c r="AQ11" s="175">
        <v>2</v>
      </c>
      <c r="AR11" s="175">
        <v>1</v>
      </c>
      <c r="AS11" s="175">
        <v>1</v>
      </c>
      <c r="AT11" s="175">
        <v>1</v>
      </c>
    </row>
    <row r="12" spans="1:50" x14ac:dyDescent="0.4">
      <c r="A12" s="175">
        <v>2</v>
      </c>
      <c r="Y12" s="175">
        <v>14</v>
      </c>
      <c r="AQ12" s="175">
        <v>1</v>
      </c>
      <c r="AR12" s="175">
        <v>1</v>
      </c>
      <c r="AT12" s="175">
        <v>1</v>
      </c>
    </row>
    <row r="13" spans="1:50" x14ac:dyDescent="0.4">
      <c r="A13" s="175">
        <v>9</v>
      </c>
      <c r="Y13" s="175">
        <v>12</v>
      </c>
      <c r="AQ13" s="175">
        <v>2</v>
      </c>
      <c r="AR13" s="175">
        <v>1</v>
      </c>
    </row>
    <row r="14" spans="1:50" x14ac:dyDescent="0.4">
      <c r="A14" s="175">
        <v>2</v>
      </c>
      <c r="Y14" s="175">
        <v>1</v>
      </c>
      <c r="AQ14" s="175">
        <v>3</v>
      </c>
      <c r="AR14" s="175">
        <v>1</v>
      </c>
    </row>
    <row r="15" spans="1:50" x14ac:dyDescent="0.4">
      <c r="A15" s="175">
        <v>9</v>
      </c>
      <c r="Y15" s="175">
        <v>1</v>
      </c>
      <c r="AQ15" s="175">
        <v>1</v>
      </c>
      <c r="AR15" s="175">
        <v>7</v>
      </c>
    </row>
    <row r="16" spans="1:50" x14ac:dyDescent="0.4">
      <c r="A16" s="175">
        <v>1</v>
      </c>
      <c r="AQ16" s="175">
        <v>1</v>
      </c>
    </row>
    <row r="17" spans="1:43" x14ac:dyDescent="0.4">
      <c r="A17" s="175">
        <v>6</v>
      </c>
      <c r="AQ17" s="175">
        <v>2</v>
      </c>
    </row>
    <row r="18" spans="1:43" x14ac:dyDescent="0.4">
      <c r="A18" s="175">
        <v>10</v>
      </c>
      <c r="AQ18" s="175">
        <v>1</v>
      </c>
    </row>
    <row r="19" spans="1:43" x14ac:dyDescent="0.4">
      <c r="A19" s="175">
        <v>8</v>
      </c>
      <c r="AQ19" s="175">
        <v>1</v>
      </c>
    </row>
    <row r="20" spans="1:43" x14ac:dyDescent="0.4">
      <c r="A20" s="175">
        <v>1</v>
      </c>
      <c r="AQ20" s="175">
        <v>2</v>
      </c>
    </row>
    <row r="21" spans="1:43" x14ac:dyDescent="0.4">
      <c r="A21" s="175">
        <v>3</v>
      </c>
    </row>
  </sheetData>
  <phoneticPr fontId="3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BD20"/>
  <sheetViews>
    <sheetView workbookViewId="0">
      <selection sqref="A1:BD1"/>
    </sheetView>
  </sheetViews>
  <sheetFormatPr defaultRowHeight="18.75" x14ac:dyDescent="0.4"/>
  <cols>
    <col min="1" max="1" width="4.125" style="175" customWidth="1"/>
    <col min="2" max="10" width="3.75" style="175" customWidth="1"/>
    <col min="11" max="11" width="5.125" style="175" customWidth="1"/>
    <col min="12" max="46" width="3.75" style="175" customWidth="1"/>
    <col min="47" max="47" width="4.875" style="175" customWidth="1"/>
    <col min="48" max="48" width="5.5" style="175" customWidth="1"/>
    <col min="49" max="50" width="3.75" style="175" customWidth="1"/>
    <col min="51" max="51" width="5.75" style="175" customWidth="1"/>
    <col min="56" max="56" width="4.75" customWidth="1"/>
  </cols>
  <sheetData>
    <row r="1" spans="1:56" x14ac:dyDescent="0.4">
      <c r="A1" s="175">
        <v>32</v>
      </c>
      <c r="B1" s="175">
        <v>4</v>
      </c>
      <c r="C1" s="175">
        <v>12</v>
      </c>
      <c r="D1" s="175">
        <v>5</v>
      </c>
      <c r="E1" s="175">
        <v>3</v>
      </c>
      <c r="F1" s="175">
        <v>38</v>
      </c>
      <c r="G1" s="175">
        <v>1</v>
      </c>
      <c r="H1" s="175">
        <v>3</v>
      </c>
      <c r="I1" s="175">
        <v>2</v>
      </c>
      <c r="J1" s="175">
        <v>0</v>
      </c>
      <c r="K1" s="175">
        <v>14</v>
      </c>
      <c r="L1" s="175">
        <v>0</v>
      </c>
      <c r="M1" s="175">
        <v>6</v>
      </c>
      <c r="N1" s="175">
        <v>50</v>
      </c>
      <c r="O1" s="175">
        <v>3</v>
      </c>
      <c r="P1" s="175">
        <v>39</v>
      </c>
      <c r="Q1" s="175">
        <v>10</v>
      </c>
      <c r="R1" s="175">
        <v>107</v>
      </c>
      <c r="S1" s="175">
        <v>72</v>
      </c>
      <c r="T1" s="175">
        <v>4</v>
      </c>
      <c r="U1" s="175">
        <v>0</v>
      </c>
      <c r="V1" s="175">
        <v>14</v>
      </c>
      <c r="W1" s="175">
        <v>0</v>
      </c>
      <c r="X1" s="175">
        <v>1</v>
      </c>
      <c r="Y1" s="175">
        <v>2</v>
      </c>
      <c r="Z1" s="175">
        <v>8</v>
      </c>
      <c r="AA1" s="175">
        <v>11</v>
      </c>
      <c r="AB1" s="175">
        <v>5</v>
      </c>
      <c r="AC1" s="175">
        <v>1</v>
      </c>
      <c r="AD1" s="175">
        <v>12</v>
      </c>
      <c r="AE1" s="175">
        <v>3</v>
      </c>
      <c r="AF1" s="175">
        <v>1</v>
      </c>
      <c r="AG1" s="175">
        <v>21</v>
      </c>
      <c r="AH1" s="175">
        <v>0</v>
      </c>
      <c r="AI1" s="175">
        <v>6</v>
      </c>
      <c r="AJ1" s="175">
        <v>52</v>
      </c>
      <c r="AK1" s="175">
        <v>46</v>
      </c>
      <c r="AL1" s="175">
        <v>36</v>
      </c>
      <c r="AM1" s="175">
        <v>1</v>
      </c>
      <c r="AN1" s="175">
        <v>6</v>
      </c>
      <c r="AO1" s="175">
        <v>2</v>
      </c>
      <c r="AP1" s="175">
        <v>9</v>
      </c>
      <c r="AQ1" s="175">
        <v>4</v>
      </c>
      <c r="AR1" s="175">
        <v>1</v>
      </c>
      <c r="AS1" s="175">
        <v>0</v>
      </c>
      <c r="AT1" s="175">
        <v>2</v>
      </c>
      <c r="AU1" s="175">
        <v>25</v>
      </c>
      <c r="AV1" s="175">
        <v>12</v>
      </c>
      <c r="AW1" s="175">
        <v>5</v>
      </c>
      <c r="AX1" s="175">
        <v>4</v>
      </c>
      <c r="AY1" s="175">
        <v>0</v>
      </c>
      <c r="AZ1">
        <v>0</v>
      </c>
      <c r="BA1">
        <v>0</v>
      </c>
      <c r="BB1">
        <v>0</v>
      </c>
      <c r="BC1">
        <v>0</v>
      </c>
      <c r="BD1">
        <v>3</v>
      </c>
    </row>
    <row r="3" spans="1:56" x14ac:dyDescent="0.4">
      <c r="A3" s="175">
        <f t="shared" ref="A3:BD3" si="0">SUM(A5:A31)</f>
        <v>32</v>
      </c>
      <c r="B3" s="175">
        <f t="shared" si="0"/>
        <v>4</v>
      </c>
      <c r="C3" s="175">
        <f t="shared" si="0"/>
        <v>12</v>
      </c>
      <c r="D3" s="175">
        <f t="shared" si="0"/>
        <v>5</v>
      </c>
      <c r="E3" s="175">
        <f t="shared" si="0"/>
        <v>3</v>
      </c>
      <c r="F3" s="175">
        <f t="shared" si="0"/>
        <v>38</v>
      </c>
      <c r="G3" s="175">
        <f t="shared" si="0"/>
        <v>1</v>
      </c>
      <c r="H3" s="175">
        <f t="shared" si="0"/>
        <v>3</v>
      </c>
      <c r="I3" s="175">
        <f t="shared" si="0"/>
        <v>2</v>
      </c>
      <c r="J3" s="175">
        <f t="shared" si="0"/>
        <v>0</v>
      </c>
      <c r="K3" s="175">
        <f t="shared" si="0"/>
        <v>14</v>
      </c>
      <c r="L3" s="175">
        <f t="shared" si="0"/>
        <v>0</v>
      </c>
      <c r="M3" s="175">
        <f t="shared" si="0"/>
        <v>6</v>
      </c>
      <c r="N3" s="175">
        <f t="shared" si="0"/>
        <v>50</v>
      </c>
      <c r="O3" s="175">
        <f t="shared" si="0"/>
        <v>3</v>
      </c>
      <c r="P3" s="175">
        <f t="shared" si="0"/>
        <v>39</v>
      </c>
      <c r="Q3" s="175">
        <f t="shared" si="0"/>
        <v>10</v>
      </c>
      <c r="R3" s="175">
        <f t="shared" si="0"/>
        <v>107</v>
      </c>
      <c r="S3" s="175">
        <f t="shared" si="0"/>
        <v>72</v>
      </c>
      <c r="T3" s="175">
        <f t="shared" si="0"/>
        <v>4</v>
      </c>
      <c r="U3" s="175">
        <f t="shared" si="0"/>
        <v>0</v>
      </c>
      <c r="V3" s="175">
        <f t="shared" si="0"/>
        <v>14</v>
      </c>
      <c r="W3" s="175">
        <f t="shared" si="0"/>
        <v>0</v>
      </c>
      <c r="X3" s="175">
        <f t="shared" si="0"/>
        <v>1</v>
      </c>
      <c r="Y3" s="175">
        <f t="shared" si="0"/>
        <v>2</v>
      </c>
      <c r="Z3" s="175">
        <f t="shared" si="0"/>
        <v>8</v>
      </c>
      <c r="AA3" s="175">
        <f t="shared" si="0"/>
        <v>11</v>
      </c>
      <c r="AB3" s="175">
        <f t="shared" si="0"/>
        <v>5</v>
      </c>
      <c r="AC3" s="175">
        <f t="shared" si="0"/>
        <v>1</v>
      </c>
      <c r="AD3" s="175">
        <f t="shared" si="0"/>
        <v>12</v>
      </c>
      <c r="AE3" s="175">
        <f t="shared" si="0"/>
        <v>3</v>
      </c>
      <c r="AF3" s="175">
        <f t="shared" si="0"/>
        <v>1</v>
      </c>
      <c r="AG3" s="175">
        <f t="shared" si="0"/>
        <v>21</v>
      </c>
      <c r="AH3" s="175">
        <f t="shared" si="0"/>
        <v>0</v>
      </c>
      <c r="AI3" s="175">
        <f t="shared" si="0"/>
        <v>6</v>
      </c>
      <c r="AJ3" s="175">
        <f t="shared" si="0"/>
        <v>52</v>
      </c>
      <c r="AK3" s="175">
        <f t="shared" si="0"/>
        <v>46</v>
      </c>
      <c r="AL3" s="175">
        <f t="shared" si="0"/>
        <v>36</v>
      </c>
      <c r="AM3" s="175">
        <f t="shared" si="0"/>
        <v>1</v>
      </c>
      <c r="AN3" s="175">
        <f t="shared" si="0"/>
        <v>6</v>
      </c>
      <c r="AO3" s="175">
        <f t="shared" si="0"/>
        <v>2</v>
      </c>
      <c r="AP3" s="175">
        <f t="shared" si="0"/>
        <v>9</v>
      </c>
      <c r="AQ3" s="175">
        <f t="shared" si="0"/>
        <v>4</v>
      </c>
      <c r="AR3" s="175">
        <f t="shared" si="0"/>
        <v>1</v>
      </c>
      <c r="AS3" s="175">
        <f t="shared" si="0"/>
        <v>0</v>
      </c>
      <c r="AT3" s="175">
        <f t="shared" si="0"/>
        <v>2</v>
      </c>
      <c r="AU3" s="175">
        <f t="shared" si="0"/>
        <v>25</v>
      </c>
      <c r="AV3" s="175">
        <f t="shared" si="0"/>
        <v>12</v>
      </c>
      <c r="AW3" s="175">
        <f t="shared" si="0"/>
        <v>5</v>
      </c>
      <c r="AX3" s="175">
        <f t="shared" si="0"/>
        <v>4</v>
      </c>
      <c r="AY3" s="175">
        <f t="shared" si="0"/>
        <v>0</v>
      </c>
      <c r="AZ3" s="175">
        <f t="shared" si="0"/>
        <v>0</v>
      </c>
      <c r="BA3" s="175">
        <f t="shared" si="0"/>
        <v>0</v>
      </c>
      <c r="BB3" s="175">
        <f t="shared" si="0"/>
        <v>0</v>
      </c>
      <c r="BC3" s="175">
        <f t="shared" si="0"/>
        <v>0</v>
      </c>
      <c r="BD3" s="175">
        <f t="shared" si="0"/>
        <v>3</v>
      </c>
    </row>
    <row r="4" spans="1:56" s="177" customFormat="1" ht="9.75" x14ac:dyDescent="0.4">
      <c r="A4" s="178" t="s">
        <v>380</v>
      </c>
      <c r="B4" s="178" t="s">
        <v>407</v>
      </c>
      <c r="C4" s="178" t="s">
        <v>489</v>
      </c>
      <c r="D4" s="178" t="s">
        <v>11</v>
      </c>
      <c r="E4" s="178" t="s">
        <v>376</v>
      </c>
      <c r="F4" s="178" t="s">
        <v>237</v>
      </c>
      <c r="G4" s="178" t="s">
        <v>408</v>
      </c>
      <c r="H4" s="178" t="s">
        <v>415</v>
      </c>
      <c r="I4" s="178" t="s">
        <v>410</v>
      </c>
      <c r="J4" s="178" t="s">
        <v>411</v>
      </c>
      <c r="K4" s="178" t="s">
        <v>295</v>
      </c>
      <c r="L4" s="178" t="s">
        <v>339</v>
      </c>
      <c r="M4" s="179" t="s">
        <v>110</v>
      </c>
      <c r="N4" s="178" t="s">
        <v>273</v>
      </c>
      <c r="O4" s="178" t="s">
        <v>413</v>
      </c>
      <c r="P4" s="178" t="s">
        <v>417</v>
      </c>
      <c r="Q4" s="178" t="s">
        <v>213</v>
      </c>
      <c r="R4" s="178" t="s">
        <v>423</v>
      </c>
      <c r="S4" s="178" t="s">
        <v>426</v>
      </c>
      <c r="T4" s="178" t="s">
        <v>455</v>
      </c>
      <c r="U4" s="178" t="s">
        <v>429</v>
      </c>
      <c r="V4" s="178" t="s">
        <v>424</v>
      </c>
      <c r="W4" s="178" t="s">
        <v>430</v>
      </c>
      <c r="X4" s="178" t="s">
        <v>431</v>
      </c>
      <c r="Y4" s="178" t="s">
        <v>432</v>
      </c>
      <c r="Z4" s="178" t="s">
        <v>6</v>
      </c>
      <c r="AA4" s="178" t="s">
        <v>433</v>
      </c>
      <c r="AB4" s="178" t="s">
        <v>436</v>
      </c>
      <c r="AC4" s="178" t="s">
        <v>311</v>
      </c>
      <c r="AD4" s="178" t="s">
        <v>253</v>
      </c>
      <c r="AE4" s="178" t="s">
        <v>438</v>
      </c>
      <c r="AF4" s="178" t="s">
        <v>439</v>
      </c>
      <c r="AG4" s="178" t="s">
        <v>440</v>
      </c>
      <c r="AH4" s="178" t="s">
        <v>441</v>
      </c>
      <c r="AI4" s="178" t="s">
        <v>457</v>
      </c>
      <c r="AJ4" s="178" t="s">
        <v>442</v>
      </c>
      <c r="AK4" s="178" t="s">
        <v>610</v>
      </c>
      <c r="AL4" s="178" t="s">
        <v>443</v>
      </c>
      <c r="AM4" s="178" t="s">
        <v>445</v>
      </c>
      <c r="AN4" s="178" t="s">
        <v>263</v>
      </c>
      <c r="AO4" s="178" t="s">
        <v>332</v>
      </c>
      <c r="AP4" s="178" t="s">
        <v>37</v>
      </c>
      <c r="AQ4" s="178" t="s">
        <v>77</v>
      </c>
      <c r="AR4" s="178" t="s">
        <v>447</v>
      </c>
      <c r="AS4" s="178" t="s">
        <v>418</v>
      </c>
      <c r="AT4" s="178" t="s">
        <v>449</v>
      </c>
      <c r="AU4" s="178" t="s">
        <v>607</v>
      </c>
      <c r="AV4" s="178" t="s">
        <v>608</v>
      </c>
      <c r="AW4" s="178" t="s">
        <v>609</v>
      </c>
      <c r="AX4" s="178" t="s">
        <v>450</v>
      </c>
      <c r="AY4" s="178" t="s">
        <v>118</v>
      </c>
      <c r="AZ4" s="178" t="s">
        <v>453</v>
      </c>
      <c r="BA4" s="178" t="s">
        <v>118</v>
      </c>
      <c r="BB4" s="178" t="s">
        <v>434</v>
      </c>
      <c r="BC4" s="180" t="s">
        <v>366</v>
      </c>
      <c r="BD4" s="181" t="s">
        <v>519</v>
      </c>
    </row>
    <row r="5" spans="1:56" x14ac:dyDescent="0.4">
      <c r="A5" s="175">
        <v>12</v>
      </c>
      <c r="B5" s="175">
        <v>1</v>
      </c>
      <c r="C5" s="175">
        <v>6</v>
      </c>
      <c r="D5" s="175">
        <v>4</v>
      </c>
      <c r="E5" s="175">
        <v>3</v>
      </c>
      <c r="F5" s="175">
        <v>16</v>
      </c>
      <c r="G5" s="175">
        <v>1</v>
      </c>
      <c r="H5" s="175">
        <v>1</v>
      </c>
      <c r="I5" s="175">
        <v>2</v>
      </c>
      <c r="K5" s="175">
        <v>2</v>
      </c>
      <c r="M5" s="175">
        <v>6</v>
      </c>
      <c r="N5" s="175">
        <v>2</v>
      </c>
      <c r="O5" s="175">
        <v>3</v>
      </c>
      <c r="P5" s="175">
        <v>8</v>
      </c>
      <c r="Q5" s="175">
        <v>10</v>
      </c>
      <c r="R5" s="175">
        <v>10</v>
      </c>
      <c r="S5" s="175">
        <v>8</v>
      </c>
      <c r="T5" s="175">
        <v>4</v>
      </c>
      <c r="V5" s="175">
        <v>4</v>
      </c>
      <c r="X5" s="175">
        <v>1</v>
      </c>
      <c r="Y5" s="175">
        <v>2</v>
      </c>
      <c r="Z5" s="175">
        <v>8</v>
      </c>
      <c r="AA5" s="175">
        <v>1</v>
      </c>
      <c r="AB5" s="175">
        <v>3</v>
      </c>
      <c r="AC5" s="175">
        <v>1</v>
      </c>
      <c r="AD5" s="175">
        <v>2</v>
      </c>
      <c r="AE5" s="175">
        <v>1</v>
      </c>
      <c r="AF5" s="175">
        <v>1</v>
      </c>
      <c r="AG5" s="175">
        <v>21</v>
      </c>
      <c r="AI5" s="175">
        <v>6</v>
      </c>
      <c r="AJ5" s="175">
        <v>11</v>
      </c>
      <c r="AK5" s="175">
        <v>46</v>
      </c>
      <c r="AL5" s="175">
        <v>36</v>
      </c>
      <c r="AM5" s="175">
        <v>1</v>
      </c>
      <c r="AN5" s="175">
        <v>6</v>
      </c>
      <c r="AO5" s="175">
        <v>2</v>
      </c>
      <c r="AP5" s="175">
        <v>9</v>
      </c>
      <c r="AQ5" s="175">
        <v>4</v>
      </c>
      <c r="AR5" s="175">
        <v>1</v>
      </c>
      <c r="AT5" s="175">
        <v>2</v>
      </c>
      <c r="AU5" s="175">
        <v>4</v>
      </c>
      <c r="AV5" s="175">
        <v>1</v>
      </c>
      <c r="AW5" s="175">
        <v>1</v>
      </c>
      <c r="AX5" s="175">
        <v>1</v>
      </c>
      <c r="BD5" s="3">
        <v>3</v>
      </c>
    </row>
    <row r="6" spans="1:56" x14ac:dyDescent="0.4">
      <c r="A6" s="175">
        <v>10</v>
      </c>
      <c r="B6" s="175">
        <v>1</v>
      </c>
      <c r="C6" s="175">
        <v>6</v>
      </c>
      <c r="D6" s="175">
        <v>1</v>
      </c>
      <c r="F6" s="175">
        <v>4</v>
      </c>
      <c r="H6" s="175">
        <v>2</v>
      </c>
      <c r="K6" s="175">
        <v>6</v>
      </c>
      <c r="N6" s="175">
        <v>2</v>
      </c>
      <c r="P6" s="175">
        <v>8</v>
      </c>
      <c r="R6" s="175">
        <v>50</v>
      </c>
      <c r="S6" s="175">
        <v>10</v>
      </c>
      <c r="V6" s="175">
        <v>6</v>
      </c>
      <c r="AA6" s="175">
        <v>1</v>
      </c>
      <c r="AB6" s="175">
        <v>1</v>
      </c>
      <c r="AD6" s="175">
        <v>2</v>
      </c>
      <c r="AE6" s="175">
        <v>1</v>
      </c>
      <c r="AJ6" s="175">
        <v>12</v>
      </c>
      <c r="AU6" s="175">
        <v>1</v>
      </c>
      <c r="AV6" s="175">
        <v>2</v>
      </c>
      <c r="AW6" s="175">
        <v>2</v>
      </c>
      <c r="AX6" s="175">
        <v>1</v>
      </c>
    </row>
    <row r="7" spans="1:56" x14ac:dyDescent="0.4">
      <c r="A7" s="175">
        <v>10</v>
      </c>
      <c r="B7" s="175">
        <v>1</v>
      </c>
      <c r="F7" s="175">
        <v>8</v>
      </c>
      <c r="K7" s="175">
        <v>4</v>
      </c>
      <c r="N7" s="175">
        <v>8</v>
      </c>
      <c r="P7" s="175">
        <v>23</v>
      </c>
      <c r="R7" s="175">
        <v>4</v>
      </c>
      <c r="S7" s="175">
        <v>18</v>
      </c>
      <c r="V7" s="175">
        <v>4</v>
      </c>
      <c r="AA7" s="175">
        <v>8</v>
      </c>
      <c r="AB7" s="175">
        <v>1</v>
      </c>
      <c r="AD7" s="175">
        <v>6</v>
      </c>
      <c r="AE7" s="175">
        <v>1</v>
      </c>
      <c r="AJ7" s="175">
        <v>9</v>
      </c>
      <c r="AU7" s="175">
        <v>2</v>
      </c>
      <c r="AV7" s="175">
        <v>1</v>
      </c>
      <c r="AW7" s="175">
        <v>2</v>
      </c>
      <c r="AX7" s="175">
        <v>2</v>
      </c>
    </row>
    <row r="8" spans="1:56" x14ac:dyDescent="0.4">
      <c r="B8" s="175">
        <v>1</v>
      </c>
      <c r="F8" s="175">
        <v>2</v>
      </c>
      <c r="K8" s="175">
        <v>2</v>
      </c>
      <c r="N8" s="175">
        <v>16</v>
      </c>
      <c r="R8" s="175">
        <v>10</v>
      </c>
      <c r="S8" s="175">
        <v>4</v>
      </c>
      <c r="AA8" s="175">
        <v>1</v>
      </c>
      <c r="AD8" s="175">
        <v>2</v>
      </c>
      <c r="AJ8" s="175">
        <v>10</v>
      </c>
      <c r="AU8" s="175">
        <v>1</v>
      </c>
      <c r="AV8" s="175">
        <v>1</v>
      </c>
    </row>
    <row r="9" spans="1:56" x14ac:dyDescent="0.4">
      <c r="F9" s="175">
        <v>1</v>
      </c>
      <c r="N9" s="175">
        <v>2</v>
      </c>
      <c r="R9" s="175">
        <v>10</v>
      </c>
      <c r="S9" s="175">
        <v>8</v>
      </c>
      <c r="AJ9" s="175">
        <v>10</v>
      </c>
      <c r="AU9" s="175">
        <v>1</v>
      </c>
      <c r="AV9" s="175">
        <v>1</v>
      </c>
    </row>
    <row r="10" spans="1:56" x14ac:dyDescent="0.4">
      <c r="F10" s="175">
        <v>2</v>
      </c>
      <c r="N10" s="175">
        <v>20</v>
      </c>
      <c r="R10" s="175">
        <v>20</v>
      </c>
      <c r="S10" s="175">
        <v>4</v>
      </c>
      <c r="AU10" s="175">
        <v>1</v>
      </c>
      <c r="AV10" s="175">
        <v>1</v>
      </c>
    </row>
    <row r="11" spans="1:56" x14ac:dyDescent="0.4">
      <c r="F11" s="175">
        <v>5</v>
      </c>
      <c r="R11" s="175">
        <v>3</v>
      </c>
      <c r="S11" s="175">
        <v>20</v>
      </c>
      <c r="AU11" s="175">
        <v>1</v>
      </c>
      <c r="AV11" s="175">
        <v>1</v>
      </c>
    </row>
    <row r="12" spans="1:56" x14ac:dyDescent="0.4">
      <c r="AU12" s="175">
        <v>1</v>
      </c>
      <c r="AV12" s="175">
        <v>2</v>
      </c>
    </row>
    <row r="13" spans="1:56" x14ac:dyDescent="0.4">
      <c r="AU13" s="175">
        <v>1</v>
      </c>
      <c r="AV13" s="175">
        <v>1</v>
      </c>
    </row>
    <row r="14" spans="1:56" x14ac:dyDescent="0.4">
      <c r="AU14" s="175">
        <v>1</v>
      </c>
      <c r="AV14" s="175">
        <v>1</v>
      </c>
    </row>
    <row r="15" spans="1:56" x14ac:dyDescent="0.4">
      <c r="AU15" s="175">
        <v>1</v>
      </c>
    </row>
    <row r="16" spans="1:56" x14ac:dyDescent="0.4">
      <c r="AU16" s="175">
        <v>1</v>
      </c>
    </row>
    <row r="17" spans="47:47" x14ac:dyDescent="0.4">
      <c r="AU17" s="175">
        <v>2</v>
      </c>
    </row>
    <row r="18" spans="47:47" x14ac:dyDescent="0.4">
      <c r="AU18" s="175">
        <v>2</v>
      </c>
    </row>
    <row r="19" spans="47:47" x14ac:dyDescent="0.4">
      <c r="AU19" s="175">
        <v>1</v>
      </c>
    </row>
    <row r="20" spans="47:47" x14ac:dyDescent="0.4">
      <c r="AU20" s="175">
        <v>4</v>
      </c>
    </row>
  </sheetData>
  <phoneticPr fontId="3"/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S29"/>
  <sheetViews>
    <sheetView topLeftCell="H1" workbookViewId="0">
      <selection sqref="A1:AS1"/>
    </sheetView>
  </sheetViews>
  <sheetFormatPr defaultRowHeight="18.75" x14ac:dyDescent="0.4"/>
  <cols>
    <col min="1" max="45" width="4.75" style="175" customWidth="1"/>
  </cols>
  <sheetData>
    <row r="1" spans="1:45" x14ac:dyDescent="0.4">
      <c r="A1" s="175">
        <v>1</v>
      </c>
      <c r="B1" s="175">
        <v>186</v>
      </c>
      <c r="C1" s="175">
        <v>13</v>
      </c>
      <c r="D1" s="175">
        <v>33</v>
      </c>
      <c r="E1" s="175">
        <v>31</v>
      </c>
      <c r="F1" s="175">
        <v>9</v>
      </c>
      <c r="G1" s="175">
        <v>0</v>
      </c>
      <c r="H1" s="175">
        <v>35</v>
      </c>
      <c r="I1" s="175">
        <v>68</v>
      </c>
      <c r="J1" s="175">
        <v>3</v>
      </c>
      <c r="K1" s="175">
        <v>10</v>
      </c>
      <c r="L1" s="175">
        <v>9</v>
      </c>
      <c r="M1" s="175">
        <v>16</v>
      </c>
      <c r="N1" s="175">
        <v>23</v>
      </c>
      <c r="O1" s="175">
        <v>6</v>
      </c>
      <c r="P1" s="175">
        <v>50</v>
      </c>
      <c r="Q1" s="175">
        <v>7</v>
      </c>
      <c r="R1" s="175">
        <v>2</v>
      </c>
      <c r="S1" s="175">
        <v>0</v>
      </c>
      <c r="T1" s="175">
        <v>7</v>
      </c>
      <c r="U1" s="175">
        <v>38</v>
      </c>
      <c r="V1" s="175">
        <v>12</v>
      </c>
      <c r="W1" s="175">
        <v>13</v>
      </c>
      <c r="X1" s="175">
        <v>12</v>
      </c>
      <c r="Y1" s="175">
        <v>1</v>
      </c>
      <c r="Z1" s="175">
        <v>18</v>
      </c>
      <c r="AA1" s="175">
        <v>3</v>
      </c>
      <c r="AB1" s="175">
        <v>30</v>
      </c>
      <c r="AC1" s="175">
        <v>12</v>
      </c>
      <c r="AD1" s="175">
        <v>24</v>
      </c>
      <c r="AE1" s="175">
        <v>2</v>
      </c>
      <c r="AF1" s="175">
        <v>0</v>
      </c>
      <c r="AG1" s="175">
        <v>18</v>
      </c>
      <c r="AH1" s="175">
        <v>3</v>
      </c>
      <c r="AI1" s="175">
        <v>6</v>
      </c>
      <c r="AJ1" s="175">
        <v>14</v>
      </c>
      <c r="AK1" s="175">
        <v>0</v>
      </c>
      <c r="AL1" s="175">
        <v>0</v>
      </c>
      <c r="AM1" s="175">
        <v>0</v>
      </c>
      <c r="AN1" s="175">
        <v>0</v>
      </c>
      <c r="AO1" s="175">
        <v>0</v>
      </c>
      <c r="AP1" s="175">
        <v>0</v>
      </c>
      <c r="AQ1" s="175">
        <v>0</v>
      </c>
      <c r="AR1" s="175">
        <v>0</v>
      </c>
      <c r="AS1" s="175">
        <v>0</v>
      </c>
    </row>
    <row r="3" spans="1:45" x14ac:dyDescent="0.4">
      <c r="A3" s="175">
        <f t="shared" ref="A3:AS3" si="0">SUM(A5:A51)</f>
        <v>1</v>
      </c>
      <c r="B3" s="175">
        <f t="shared" si="0"/>
        <v>186</v>
      </c>
      <c r="C3" s="175">
        <f t="shared" si="0"/>
        <v>13</v>
      </c>
      <c r="D3" s="175">
        <f t="shared" si="0"/>
        <v>33</v>
      </c>
      <c r="E3" s="175">
        <f t="shared" si="0"/>
        <v>31</v>
      </c>
      <c r="F3" s="175">
        <f t="shared" si="0"/>
        <v>9</v>
      </c>
      <c r="G3" s="175">
        <f t="shared" si="0"/>
        <v>0</v>
      </c>
      <c r="H3" s="175">
        <f t="shared" si="0"/>
        <v>35</v>
      </c>
      <c r="I3" s="175">
        <f t="shared" si="0"/>
        <v>68</v>
      </c>
      <c r="J3" s="175">
        <f t="shared" si="0"/>
        <v>3</v>
      </c>
      <c r="K3" s="175">
        <f t="shared" si="0"/>
        <v>10</v>
      </c>
      <c r="L3" s="175">
        <f t="shared" si="0"/>
        <v>9</v>
      </c>
      <c r="M3" s="175">
        <f t="shared" si="0"/>
        <v>16</v>
      </c>
      <c r="N3" s="175">
        <f t="shared" si="0"/>
        <v>23</v>
      </c>
      <c r="O3" s="175">
        <f t="shared" si="0"/>
        <v>6</v>
      </c>
      <c r="P3" s="175">
        <f t="shared" si="0"/>
        <v>50</v>
      </c>
      <c r="Q3" s="175">
        <f t="shared" si="0"/>
        <v>7</v>
      </c>
      <c r="R3" s="175">
        <f t="shared" si="0"/>
        <v>2</v>
      </c>
      <c r="S3" s="175">
        <f t="shared" si="0"/>
        <v>0</v>
      </c>
      <c r="T3" s="175">
        <f t="shared" si="0"/>
        <v>7</v>
      </c>
      <c r="U3" s="175">
        <f t="shared" si="0"/>
        <v>38</v>
      </c>
      <c r="V3" s="175">
        <f t="shared" si="0"/>
        <v>12</v>
      </c>
      <c r="W3" s="175">
        <f t="shared" si="0"/>
        <v>13</v>
      </c>
      <c r="X3" s="175">
        <f t="shared" si="0"/>
        <v>12</v>
      </c>
      <c r="Y3" s="175">
        <f t="shared" si="0"/>
        <v>1</v>
      </c>
      <c r="Z3" s="175">
        <f t="shared" si="0"/>
        <v>18</v>
      </c>
      <c r="AA3" s="175">
        <f t="shared" si="0"/>
        <v>3</v>
      </c>
      <c r="AB3" s="175">
        <f t="shared" si="0"/>
        <v>30</v>
      </c>
      <c r="AC3" s="175">
        <f t="shared" si="0"/>
        <v>12</v>
      </c>
      <c r="AD3" s="175">
        <f t="shared" si="0"/>
        <v>24</v>
      </c>
      <c r="AE3" s="175">
        <f t="shared" si="0"/>
        <v>2</v>
      </c>
      <c r="AF3" s="175">
        <f t="shared" si="0"/>
        <v>0</v>
      </c>
      <c r="AG3" s="175">
        <f t="shared" si="0"/>
        <v>18</v>
      </c>
      <c r="AH3" s="175">
        <f t="shared" si="0"/>
        <v>3</v>
      </c>
      <c r="AI3" s="175">
        <f t="shared" si="0"/>
        <v>6</v>
      </c>
      <c r="AJ3" s="175">
        <f t="shared" si="0"/>
        <v>14</v>
      </c>
      <c r="AK3" s="175">
        <f t="shared" si="0"/>
        <v>0</v>
      </c>
      <c r="AL3" s="175">
        <f t="shared" si="0"/>
        <v>0</v>
      </c>
      <c r="AM3" s="175">
        <f t="shared" si="0"/>
        <v>0</v>
      </c>
      <c r="AN3" s="175">
        <f t="shared" si="0"/>
        <v>0</v>
      </c>
      <c r="AO3" s="175">
        <f t="shared" si="0"/>
        <v>0</v>
      </c>
      <c r="AP3" s="175">
        <f t="shared" si="0"/>
        <v>0</v>
      </c>
      <c r="AQ3" s="175">
        <f t="shared" si="0"/>
        <v>0</v>
      </c>
      <c r="AR3" s="175">
        <f t="shared" si="0"/>
        <v>0</v>
      </c>
      <c r="AS3" s="175">
        <f t="shared" si="0"/>
        <v>0</v>
      </c>
    </row>
    <row r="4" spans="1:45" s="177" customFormat="1" ht="19.899999999999999" customHeight="1" x14ac:dyDescent="0.4">
      <c r="A4" s="182" t="s">
        <v>352</v>
      </c>
      <c r="B4" s="182" t="s">
        <v>489</v>
      </c>
      <c r="C4" s="182" t="s">
        <v>408</v>
      </c>
      <c r="D4" s="182" t="s">
        <v>490</v>
      </c>
      <c r="E4" s="182" t="s">
        <v>410</v>
      </c>
      <c r="F4" s="182" t="s">
        <v>210</v>
      </c>
      <c r="G4" s="182" t="s">
        <v>459</v>
      </c>
      <c r="H4" s="182" t="s">
        <v>448</v>
      </c>
      <c r="I4" s="182" t="s">
        <v>355</v>
      </c>
      <c r="J4" s="182" t="s">
        <v>460</v>
      </c>
      <c r="K4" s="182" t="s">
        <v>273</v>
      </c>
      <c r="L4" s="182" t="s">
        <v>101</v>
      </c>
      <c r="M4" s="182" t="s">
        <v>72</v>
      </c>
      <c r="N4" s="182" t="s">
        <v>463</v>
      </c>
      <c r="O4" s="182" t="s">
        <v>274</v>
      </c>
      <c r="P4" s="182" t="s">
        <v>617</v>
      </c>
      <c r="Q4" s="182" t="s">
        <v>466</v>
      </c>
      <c r="R4" s="182" t="s">
        <v>321</v>
      </c>
      <c r="S4" s="182" t="s">
        <v>345</v>
      </c>
      <c r="T4" s="182" t="s">
        <v>68</v>
      </c>
      <c r="U4" s="182" t="s">
        <v>467</v>
      </c>
      <c r="V4" s="182" t="s">
        <v>539</v>
      </c>
      <c r="W4" s="182" t="s">
        <v>94</v>
      </c>
      <c r="X4" s="182" t="s">
        <v>17</v>
      </c>
      <c r="Y4" s="182" t="s">
        <v>470</v>
      </c>
      <c r="Z4" s="182" t="s">
        <v>98</v>
      </c>
      <c r="AA4" s="182" t="s">
        <v>287</v>
      </c>
      <c r="AB4" s="182" t="s">
        <v>393</v>
      </c>
      <c r="AC4" s="182" t="s">
        <v>472</v>
      </c>
      <c r="AD4" s="182" t="s">
        <v>483</v>
      </c>
      <c r="AE4" s="182" t="s">
        <v>473</v>
      </c>
      <c r="AF4" s="182" t="s">
        <v>473</v>
      </c>
      <c r="AG4" s="182" t="s">
        <v>477</v>
      </c>
      <c r="AH4" s="182" t="s">
        <v>618</v>
      </c>
      <c r="AI4" s="182" t="s">
        <v>108</v>
      </c>
      <c r="AJ4" s="183" t="s">
        <v>611</v>
      </c>
      <c r="AK4" s="182" t="s">
        <v>479</v>
      </c>
      <c r="AL4" s="182" t="s">
        <v>317</v>
      </c>
      <c r="AM4" s="182" t="s">
        <v>598</v>
      </c>
      <c r="AN4" s="182" t="s">
        <v>454</v>
      </c>
      <c r="AO4" s="182" t="s">
        <v>612</v>
      </c>
      <c r="AP4" s="182" t="s">
        <v>614</v>
      </c>
      <c r="AQ4" s="182" t="s">
        <v>546</v>
      </c>
      <c r="AR4" s="182" t="s">
        <v>541</v>
      </c>
      <c r="AS4" s="182" t="s">
        <v>616</v>
      </c>
    </row>
    <row r="5" spans="1:45" x14ac:dyDescent="0.4">
      <c r="A5" s="175">
        <v>1</v>
      </c>
      <c r="B5" s="175">
        <v>12</v>
      </c>
      <c r="C5" s="175">
        <v>13</v>
      </c>
      <c r="D5" s="175">
        <v>3</v>
      </c>
      <c r="E5" s="175">
        <v>8</v>
      </c>
      <c r="F5" s="175">
        <v>9</v>
      </c>
      <c r="H5" s="175">
        <v>9</v>
      </c>
      <c r="I5" s="175">
        <v>1</v>
      </c>
      <c r="J5" s="175">
        <v>1</v>
      </c>
      <c r="K5" s="175">
        <v>2</v>
      </c>
      <c r="L5" s="175">
        <v>6</v>
      </c>
      <c r="M5" s="175">
        <v>16</v>
      </c>
      <c r="N5" s="175">
        <v>12</v>
      </c>
      <c r="O5" s="175">
        <v>4</v>
      </c>
      <c r="P5" s="175">
        <v>7</v>
      </c>
      <c r="Q5" s="175">
        <v>1</v>
      </c>
      <c r="R5" s="175">
        <v>1</v>
      </c>
      <c r="T5" s="175">
        <v>3</v>
      </c>
      <c r="U5" s="175">
        <v>4</v>
      </c>
      <c r="V5" s="175">
        <v>3</v>
      </c>
      <c r="W5" s="175">
        <v>1</v>
      </c>
      <c r="X5" s="175">
        <v>12</v>
      </c>
      <c r="Y5" s="175">
        <v>1</v>
      </c>
      <c r="Z5" s="175">
        <v>12</v>
      </c>
      <c r="AA5" s="175">
        <v>3</v>
      </c>
      <c r="AB5" s="175">
        <v>4</v>
      </c>
      <c r="AC5" s="175">
        <v>4</v>
      </c>
      <c r="AD5" s="175">
        <v>20</v>
      </c>
      <c r="AE5" s="175">
        <v>2</v>
      </c>
      <c r="AG5" s="175">
        <v>18</v>
      </c>
      <c r="AH5" s="175">
        <v>3</v>
      </c>
      <c r="AI5" s="175">
        <v>6</v>
      </c>
      <c r="AJ5" s="175">
        <v>4</v>
      </c>
    </row>
    <row r="6" spans="1:45" x14ac:dyDescent="0.4">
      <c r="B6" s="175">
        <v>11</v>
      </c>
      <c r="D6" s="175">
        <v>3</v>
      </c>
      <c r="E6" s="175">
        <v>4</v>
      </c>
      <c r="H6" s="175">
        <v>4</v>
      </c>
      <c r="I6" s="175">
        <v>37</v>
      </c>
      <c r="J6" s="175">
        <v>1</v>
      </c>
      <c r="K6" s="175">
        <v>1</v>
      </c>
      <c r="L6" s="175">
        <v>3</v>
      </c>
      <c r="N6" s="175">
        <v>9</v>
      </c>
      <c r="O6" s="175">
        <v>2</v>
      </c>
      <c r="P6" s="175">
        <v>2</v>
      </c>
      <c r="Q6" s="175">
        <v>2</v>
      </c>
      <c r="R6" s="175">
        <v>1</v>
      </c>
      <c r="T6" s="175">
        <v>1</v>
      </c>
      <c r="U6" s="175">
        <v>4</v>
      </c>
      <c r="V6" s="175">
        <v>3</v>
      </c>
      <c r="W6" s="175">
        <v>12</v>
      </c>
      <c r="Z6" s="175">
        <v>4</v>
      </c>
      <c r="AB6" s="175">
        <v>8</v>
      </c>
      <c r="AC6" s="175">
        <v>8</v>
      </c>
      <c r="AD6" s="175">
        <v>4</v>
      </c>
      <c r="AJ6" s="175">
        <v>4</v>
      </c>
    </row>
    <row r="7" spans="1:45" x14ac:dyDescent="0.4">
      <c r="B7" s="175">
        <v>11</v>
      </c>
      <c r="D7" s="175">
        <v>2</v>
      </c>
      <c r="E7" s="175">
        <v>1</v>
      </c>
      <c r="H7" s="175">
        <v>2</v>
      </c>
      <c r="I7" s="175">
        <v>20</v>
      </c>
      <c r="J7" s="175">
        <v>1</v>
      </c>
      <c r="K7" s="175">
        <v>1</v>
      </c>
      <c r="N7" s="175">
        <v>2</v>
      </c>
      <c r="P7" s="175">
        <v>3</v>
      </c>
      <c r="Q7" s="175">
        <v>2</v>
      </c>
      <c r="T7" s="175">
        <v>3</v>
      </c>
      <c r="U7" s="175">
        <v>30</v>
      </c>
      <c r="V7" s="175">
        <v>3</v>
      </c>
      <c r="Z7" s="175">
        <v>2</v>
      </c>
      <c r="AB7" s="175">
        <v>8</v>
      </c>
      <c r="AJ7" s="175">
        <v>6</v>
      </c>
    </row>
    <row r="8" spans="1:45" x14ac:dyDescent="0.4">
      <c r="B8" s="175">
        <v>9</v>
      </c>
      <c r="D8" s="175">
        <v>2</v>
      </c>
      <c r="E8" s="175">
        <v>2</v>
      </c>
      <c r="H8" s="175">
        <v>12</v>
      </c>
      <c r="I8" s="175">
        <v>10</v>
      </c>
      <c r="K8" s="175">
        <v>2</v>
      </c>
      <c r="P8" s="175">
        <v>8</v>
      </c>
      <c r="Q8" s="175">
        <v>2</v>
      </c>
      <c r="V8" s="175">
        <v>3</v>
      </c>
      <c r="AB8" s="175">
        <v>10</v>
      </c>
    </row>
    <row r="9" spans="1:45" x14ac:dyDescent="0.4">
      <c r="B9" s="175">
        <v>9</v>
      </c>
      <c r="D9" s="175">
        <v>2</v>
      </c>
      <c r="E9" s="175">
        <v>1</v>
      </c>
      <c r="H9" s="175">
        <v>8</v>
      </c>
      <c r="K9" s="175">
        <v>2</v>
      </c>
      <c r="P9" s="175">
        <v>8</v>
      </c>
    </row>
    <row r="10" spans="1:45" x14ac:dyDescent="0.4">
      <c r="B10" s="175">
        <v>4</v>
      </c>
      <c r="D10" s="175">
        <v>2</v>
      </c>
      <c r="E10" s="175">
        <v>1</v>
      </c>
      <c r="K10" s="175">
        <v>2</v>
      </c>
      <c r="P10" s="175">
        <v>1</v>
      </c>
    </row>
    <row r="11" spans="1:45" x14ac:dyDescent="0.4">
      <c r="B11" s="175">
        <v>4</v>
      </c>
      <c r="D11" s="175">
        <v>2</v>
      </c>
      <c r="E11" s="175">
        <v>3</v>
      </c>
      <c r="P11" s="175">
        <v>4</v>
      </c>
    </row>
    <row r="12" spans="1:45" x14ac:dyDescent="0.4">
      <c r="B12" s="175">
        <v>8</v>
      </c>
      <c r="D12" s="175">
        <v>2</v>
      </c>
      <c r="E12" s="175">
        <v>2</v>
      </c>
      <c r="P12" s="175">
        <v>4</v>
      </c>
    </row>
    <row r="13" spans="1:45" x14ac:dyDescent="0.4">
      <c r="B13" s="175">
        <v>2</v>
      </c>
      <c r="D13" s="175">
        <v>1</v>
      </c>
      <c r="E13" s="175">
        <v>9</v>
      </c>
      <c r="P13" s="175">
        <v>1</v>
      </c>
    </row>
    <row r="14" spans="1:45" x14ac:dyDescent="0.4">
      <c r="B14" s="175">
        <v>2</v>
      </c>
      <c r="D14" s="175">
        <v>3</v>
      </c>
      <c r="P14" s="175">
        <v>6</v>
      </c>
    </row>
    <row r="15" spans="1:45" x14ac:dyDescent="0.4">
      <c r="B15" s="175">
        <v>2</v>
      </c>
      <c r="D15" s="175">
        <v>2</v>
      </c>
      <c r="P15" s="175">
        <v>6</v>
      </c>
    </row>
    <row r="16" spans="1:45" x14ac:dyDescent="0.4">
      <c r="B16" s="175">
        <v>2</v>
      </c>
      <c r="D16" s="175">
        <v>3</v>
      </c>
    </row>
    <row r="17" spans="2:4" x14ac:dyDescent="0.4">
      <c r="B17" s="175">
        <v>2</v>
      </c>
      <c r="D17" s="175">
        <v>3</v>
      </c>
    </row>
    <row r="18" spans="2:4" x14ac:dyDescent="0.4">
      <c r="B18" s="175">
        <v>2</v>
      </c>
      <c r="D18" s="175">
        <v>3</v>
      </c>
    </row>
    <row r="19" spans="2:4" x14ac:dyDescent="0.4">
      <c r="B19" s="175">
        <v>8</v>
      </c>
    </row>
    <row r="20" spans="2:4" x14ac:dyDescent="0.4">
      <c r="B20" s="175">
        <v>2</v>
      </c>
    </row>
    <row r="21" spans="2:4" x14ac:dyDescent="0.4">
      <c r="B21" s="175">
        <v>9</v>
      </c>
    </row>
    <row r="22" spans="2:4" x14ac:dyDescent="0.4">
      <c r="B22" s="175">
        <v>8</v>
      </c>
    </row>
    <row r="23" spans="2:4" x14ac:dyDescent="0.4">
      <c r="B23" s="175">
        <v>6</v>
      </c>
    </row>
    <row r="24" spans="2:4" x14ac:dyDescent="0.4">
      <c r="B24" s="175">
        <v>12</v>
      </c>
    </row>
    <row r="25" spans="2:4" x14ac:dyDescent="0.4">
      <c r="B25" s="175">
        <v>9</v>
      </c>
    </row>
    <row r="26" spans="2:4" x14ac:dyDescent="0.4">
      <c r="B26" s="175">
        <v>4</v>
      </c>
    </row>
    <row r="27" spans="2:4" x14ac:dyDescent="0.4">
      <c r="B27" s="175">
        <v>9</v>
      </c>
    </row>
    <row r="28" spans="2:4" x14ac:dyDescent="0.4">
      <c r="B28" s="175">
        <v>9</v>
      </c>
    </row>
    <row r="29" spans="2:4" x14ac:dyDescent="0.4">
      <c r="B29" s="175">
        <v>30</v>
      </c>
    </row>
  </sheetData>
  <phoneticPr fontId="3"/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N27"/>
  <sheetViews>
    <sheetView workbookViewId="0">
      <selection sqref="A1:AN1"/>
    </sheetView>
  </sheetViews>
  <sheetFormatPr defaultRowHeight="18.75" x14ac:dyDescent="0.4"/>
  <cols>
    <col min="1" max="27" width="4.75" style="175" customWidth="1"/>
    <col min="28" max="28" width="5.625" style="175" customWidth="1"/>
    <col min="29" max="39" width="4.75" style="175" customWidth="1"/>
    <col min="40" max="40" width="6.75" style="175" customWidth="1"/>
  </cols>
  <sheetData>
    <row r="1" spans="1:40" x14ac:dyDescent="0.4">
      <c r="A1" s="175">
        <v>60</v>
      </c>
      <c r="B1" s="175">
        <v>160</v>
      </c>
      <c r="C1" s="175">
        <v>8</v>
      </c>
      <c r="D1" s="175">
        <v>22</v>
      </c>
      <c r="E1" s="175">
        <v>0</v>
      </c>
      <c r="F1" s="175">
        <v>0</v>
      </c>
      <c r="G1" s="175">
        <v>13</v>
      </c>
      <c r="H1" s="175">
        <v>4</v>
      </c>
      <c r="I1" s="175">
        <v>3</v>
      </c>
      <c r="J1" s="175">
        <v>1</v>
      </c>
      <c r="K1" s="175">
        <v>0</v>
      </c>
      <c r="L1" s="175">
        <v>6</v>
      </c>
      <c r="M1" s="175">
        <v>8</v>
      </c>
      <c r="N1" s="175">
        <v>0</v>
      </c>
      <c r="O1" s="175">
        <v>1</v>
      </c>
      <c r="P1" s="175">
        <v>3</v>
      </c>
      <c r="Q1" s="175">
        <v>12</v>
      </c>
      <c r="R1" s="175">
        <v>2</v>
      </c>
      <c r="S1" s="175">
        <v>86</v>
      </c>
      <c r="T1" s="175">
        <v>2</v>
      </c>
      <c r="U1" s="175">
        <v>23</v>
      </c>
      <c r="V1" s="175">
        <v>10</v>
      </c>
      <c r="W1" s="175">
        <v>2</v>
      </c>
      <c r="X1" s="175">
        <v>3</v>
      </c>
      <c r="Y1" s="175">
        <v>2</v>
      </c>
      <c r="Z1" s="175">
        <v>0</v>
      </c>
      <c r="AA1" s="175">
        <v>0</v>
      </c>
      <c r="AB1" s="175">
        <v>0</v>
      </c>
      <c r="AC1" s="175">
        <v>0</v>
      </c>
      <c r="AD1" s="175">
        <v>0</v>
      </c>
      <c r="AE1" s="175">
        <v>0</v>
      </c>
      <c r="AF1" s="175">
        <v>0</v>
      </c>
      <c r="AG1" s="175">
        <v>0</v>
      </c>
      <c r="AH1" s="175">
        <v>0</v>
      </c>
      <c r="AI1" s="175">
        <v>0</v>
      </c>
      <c r="AJ1" s="175">
        <v>1</v>
      </c>
      <c r="AK1" s="175">
        <v>1</v>
      </c>
      <c r="AL1" s="175">
        <v>0</v>
      </c>
      <c r="AM1" s="175">
        <v>0</v>
      </c>
      <c r="AN1" s="175">
        <v>0</v>
      </c>
    </row>
    <row r="3" spans="1:40" x14ac:dyDescent="0.4">
      <c r="A3" s="175">
        <f t="shared" ref="A3:AN3" si="0">SUM(A5:A29)</f>
        <v>60</v>
      </c>
      <c r="B3" s="175">
        <f t="shared" si="0"/>
        <v>160</v>
      </c>
      <c r="C3" s="175">
        <f t="shared" si="0"/>
        <v>8</v>
      </c>
      <c r="D3" s="175">
        <f t="shared" si="0"/>
        <v>22</v>
      </c>
      <c r="E3" s="175">
        <f t="shared" si="0"/>
        <v>0</v>
      </c>
      <c r="F3" s="175">
        <f t="shared" si="0"/>
        <v>0</v>
      </c>
      <c r="G3" s="175">
        <f t="shared" si="0"/>
        <v>13</v>
      </c>
      <c r="H3" s="175">
        <f t="shared" si="0"/>
        <v>4</v>
      </c>
      <c r="I3" s="175">
        <f t="shared" si="0"/>
        <v>3</v>
      </c>
      <c r="J3" s="175">
        <f t="shared" si="0"/>
        <v>1</v>
      </c>
      <c r="K3" s="175">
        <f t="shared" si="0"/>
        <v>0</v>
      </c>
      <c r="L3" s="175">
        <f t="shared" si="0"/>
        <v>6</v>
      </c>
      <c r="M3" s="175">
        <f t="shared" si="0"/>
        <v>8</v>
      </c>
      <c r="N3" s="175">
        <f t="shared" si="0"/>
        <v>0</v>
      </c>
      <c r="O3" s="175">
        <f t="shared" si="0"/>
        <v>1</v>
      </c>
      <c r="P3" s="175">
        <f t="shared" si="0"/>
        <v>3</v>
      </c>
      <c r="Q3" s="175">
        <f t="shared" si="0"/>
        <v>12</v>
      </c>
      <c r="R3" s="175">
        <f t="shared" si="0"/>
        <v>2</v>
      </c>
      <c r="S3" s="175">
        <f t="shared" si="0"/>
        <v>86</v>
      </c>
      <c r="T3" s="175">
        <f t="shared" si="0"/>
        <v>2</v>
      </c>
      <c r="U3" s="175">
        <f t="shared" si="0"/>
        <v>23</v>
      </c>
      <c r="V3" s="175">
        <f t="shared" si="0"/>
        <v>10</v>
      </c>
      <c r="W3" s="175">
        <f t="shared" si="0"/>
        <v>2</v>
      </c>
      <c r="X3" s="175">
        <f t="shared" si="0"/>
        <v>3</v>
      </c>
      <c r="Y3" s="175">
        <f t="shared" si="0"/>
        <v>2</v>
      </c>
      <c r="Z3" s="175">
        <f t="shared" si="0"/>
        <v>0</v>
      </c>
      <c r="AA3" s="175">
        <f t="shared" si="0"/>
        <v>0</v>
      </c>
      <c r="AB3" s="175">
        <f t="shared" si="0"/>
        <v>0</v>
      </c>
      <c r="AC3" s="175">
        <f t="shared" si="0"/>
        <v>0</v>
      </c>
      <c r="AD3" s="175">
        <f t="shared" si="0"/>
        <v>0</v>
      </c>
      <c r="AE3" s="175">
        <f t="shared" si="0"/>
        <v>0</v>
      </c>
      <c r="AF3" s="175">
        <f t="shared" si="0"/>
        <v>0</v>
      </c>
      <c r="AG3" s="175">
        <f t="shared" si="0"/>
        <v>0</v>
      </c>
      <c r="AH3" s="175">
        <f t="shared" si="0"/>
        <v>0</v>
      </c>
      <c r="AI3" s="175">
        <f t="shared" si="0"/>
        <v>0</v>
      </c>
      <c r="AJ3" s="175">
        <f t="shared" si="0"/>
        <v>1</v>
      </c>
      <c r="AK3" s="175">
        <f t="shared" si="0"/>
        <v>1</v>
      </c>
      <c r="AL3" s="175">
        <f t="shared" si="0"/>
        <v>0</v>
      </c>
      <c r="AM3" s="175">
        <f t="shared" si="0"/>
        <v>0</v>
      </c>
      <c r="AN3" s="175">
        <f t="shared" si="0"/>
        <v>0</v>
      </c>
    </row>
    <row r="4" spans="1:40" s="177" customFormat="1" ht="19.899999999999999" customHeight="1" x14ac:dyDescent="0.4">
      <c r="A4" s="113" t="s">
        <v>407</v>
      </c>
      <c r="B4" s="113" t="s">
        <v>380</v>
      </c>
      <c r="C4" s="113" t="s">
        <v>619</v>
      </c>
      <c r="D4" s="113" t="s">
        <v>237</v>
      </c>
      <c r="E4" s="113" t="s">
        <v>11</v>
      </c>
      <c r="F4" s="113" t="s">
        <v>493</v>
      </c>
      <c r="G4" s="113" t="s">
        <v>176</v>
      </c>
      <c r="H4" s="113" t="s">
        <v>411</v>
      </c>
      <c r="I4" s="113" t="s">
        <v>494</v>
      </c>
      <c r="J4" s="113" t="s">
        <v>495</v>
      </c>
      <c r="K4" s="113" t="s">
        <v>497</v>
      </c>
      <c r="L4" s="113" t="s">
        <v>339</v>
      </c>
      <c r="M4" s="113" t="s">
        <v>90</v>
      </c>
      <c r="N4" s="113" t="s">
        <v>498</v>
      </c>
      <c r="O4" s="113" t="s">
        <v>499</v>
      </c>
      <c r="P4" s="113" t="s">
        <v>502</v>
      </c>
      <c r="Q4" s="113" t="s">
        <v>72</v>
      </c>
      <c r="R4" s="113" t="s">
        <v>505</v>
      </c>
      <c r="S4" s="113" t="s">
        <v>359</v>
      </c>
      <c r="T4" s="113" t="s">
        <v>166</v>
      </c>
      <c r="U4" s="113" t="s">
        <v>507</v>
      </c>
      <c r="V4" s="113" t="s">
        <v>122</v>
      </c>
      <c r="W4" s="113" t="s">
        <v>508</v>
      </c>
      <c r="X4" s="113" t="s">
        <v>509</v>
      </c>
      <c r="Y4" s="113" t="s">
        <v>143</v>
      </c>
      <c r="Z4" s="113" t="s">
        <v>143</v>
      </c>
      <c r="AA4" s="113" t="s">
        <v>512</v>
      </c>
      <c r="AB4" s="113" t="s">
        <v>412</v>
      </c>
      <c r="AC4" s="113" t="s">
        <v>513</v>
      </c>
      <c r="AD4" s="113" t="s">
        <v>524</v>
      </c>
      <c r="AE4" s="113" t="s">
        <v>519</v>
      </c>
      <c r="AF4" s="113" t="s">
        <v>515</v>
      </c>
      <c r="AG4" s="113" t="s">
        <v>515</v>
      </c>
      <c r="AH4" s="113" t="s">
        <v>520</v>
      </c>
      <c r="AI4" s="113" t="s">
        <v>414</v>
      </c>
      <c r="AJ4" s="113" t="s">
        <v>125</v>
      </c>
      <c r="AK4" s="113" t="s">
        <v>246</v>
      </c>
      <c r="AL4" s="113" t="s">
        <v>523</v>
      </c>
      <c r="AM4" s="113" t="s">
        <v>276</v>
      </c>
      <c r="AN4" s="113" t="s">
        <v>14</v>
      </c>
    </row>
    <row r="5" spans="1:40" x14ac:dyDescent="0.4">
      <c r="A5" s="175">
        <v>1</v>
      </c>
      <c r="B5" s="175">
        <v>12</v>
      </c>
      <c r="C5" s="175">
        <v>8</v>
      </c>
      <c r="D5" s="175">
        <v>2</v>
      </c>
      <c r="G5" s="175">
        <v>1</v>
      </c>
      <c r="H5" s="175">
        <v>4</v>
      </c>
      <c r="I5" s="175">
        <v>3</v>
      </c>
      <c r="J5" s="175">
        <v>1</v>
      </c>
      <c r="L5" s="175">
        <v>1</v>
      </c>
      <c r="M5" s="175">
        <v>8</v>
      </c>
      <c r="O5" s="175">
        <v>1</v>
      </c>
      <c r="P5" s="175">
        <v>3</v>
      </c>
      <c r="Q5" s="175">
        <v>12</v>
      </c>
      <c r="R5" s="175">
        <v>2</v>
      </c>
      <c r="S5" s="175">
        <v>23</v>
      </c>
      <c r="T5" s="175">
        <v>2</v>
      </c>
      <c r="U5" s="175">
        <v>1</v>
      </c>
      <c r="V5" s="175">
        <v>2</v>
      </c>
      <c r="W5" s="175">
        <v>1</v>
      </c>
      <c r="X5" s="175">
        <v>3</v>
      </c>
      <c r="Y5" s="175">
        <v>2</v>
      </c>
      <c r="AJ5" s="175">
        <v>1</v>
      </c>
      <c r="AK5" s="175">
        <v>1</v>
      </c>
    </row>
    <row r="6" spans="1:40" x14ac:dyDescent="0.4">
      <c r="A6" s="175">
        <v>1</v>
      </c>
      <c r="B6" s="175">
        <v>6</v>
      </c>
      <c r="D6" s="175">
        <v>17</v>
      </c>
      <c r="G6" s="175">
        <v>1</v>
      </c>
      <c r="L6" s="175">
        <v>1</v>
      </c>
      <c r="S6" s="175">
        <v>8</v>
      </c>
      <c r="U6" s="175">
        <v>16</v>
      </c>
      <c r="V6" s="175">
        <v>2</v>
      </c>
      <c r="W6" s="175">
        <v>1</v>
      </c>
    </row>
    <row r="7" spans="1:40" x14ac:dyDescent="0.4">
      <c r="A7" s="175">
        <v>1</v>
      </c>
      <c r="B7" s="175">
        <v>8</v>
      </c>
      <c r="D7" s="175">
        <v>3</v>
      </c>
      <c r="G7" s="175">
        <v>2</v>
      </c>
      <c r="L7" s="175">
        <v>1</v>
      </c>
      <c r="S7" s="175">
        <v>14</v>
      </c>
      <c r="U7" s="175">
        <v>6</v>
      </c>
      <c r="V7" s="175">
        <v>2</v>
      </c>
    </row>
    <row r="8" spans="1:40" x14ac:dyDescent="0.4">
      <c r="A8" s="175">
        <v>1</v>
      </c>
      <c r="B8" s="175">
        <v>2</v>
      </c>
      <c r="G8" s="175">
        <v>7</v>
      </c>
      <c r="L8" s="175">
        <v>1</v>
      </c>
      <c r="S8" s="175">
        <v>24</v>
      </c>
      <c r="V8" s="175">
        <v>2</v>
      </c>
    </row>
    <row r="9" spans="1:40" x14ac:dyDescent="0.4">
      <c r="A9" s="175">
        <v>1</v>
      </c>
      <c r="B9" s="175">
        <v>1</v>
      </c>
      <c r="G9" s="175">
        <v>1</v>
      </c>
      <c r="L9" s="175">
        <v>1</v>
      </c>
      <c r="S9" s="175">
        <v>17</v>
      </c>
      <c r="V9" s="175">
        <v>2</v>
      </c>
    </row>
    <row r="10" spans="1:40" x14ac:dyDescent="0.4">
      <c r="A10" s="175">
        <v>16</v>
      </c>
      <c r="B10" s="175">
        <v>2</v>
      </c>
      <c r="G10" s="175">
        <v>1</v>
      </c>
      <c r="L10" s="175">
        <v>1</v>
      </c>
    </row>
    <row r="11" spans="1:40" x14ac:dyDescent="0.4">
      <c r="A11" s="175">
        <v>2</v>
      </c>
      <c r="B11" s="175">
        <v>9</v>
      </c>
    </row>
    <row r="12" spans="1:40" x14ac:dyDescent="0.4">
      <c r="A12" s="175">
        <v>1</v>
      </c>
      <c r="B12" s="175">
        <v>2</v>
      </c>
    </row>
    <row r="13" spans="1:40" x14ac:dyDescent="0.4">
      <c r="A13" s="175">
        <v>1</v>
      </c>
      <c r="B13" s="175">
        <v>12</v>
      </c>
    </row>
    <row r="14" spans="1:40" x14ac:dyDescent="0.4">
      <c r="A14" s="175">
        <v>2</v>
      </c>
      <c r="B14" s="175">
        <v>3</v>
      </c>
    </row>
    <row r="15" spans="1:40" x14ac:dyDescent="0.4">
      <c r="A15" s="175">
        <v>2</v>
      </c>
      <c r="B15" s="175">
        <v>3</v>
      </c>
    </row>
    <row r="16" spans="1:40" x14ac:dyDescent="0.4">
      <c r="A16" s="175">
        <v>13</v>
      </c>
      <c r="B16" s="175">
        <v>8</v>
      </c>
    </row>
    <row r="17" spans="1:2" x14ac:dyDescent="0.4">
      <c r="A17" s="175">
        <v>18</v>
      </c>
      <c r="B17" s="175">
        <v>16</v>
      </c>
    </row>
    <row r="18" spans="1:2" x14ac:dyDescent="0.4">
      <c r="B18" s="175">
        <v>3</v>
      </c>
    </row>
    <row r="19" spans="1:2" x14ac:dyDescent="0.4">
      <c r="B19" s="175">
        <v>12</v>
      </c>
    </row>
    <row r="20" spans="1:2" x14ac:dyDescent="0.4">
      <c r="B20" s="175">
        <v>2</v>
      </c>
    </row>
    <row r="21" spans="1:2" x14ac:dyDescent="0.4">
      <c r="B21" s="175">
        <v>2</v>
      </c>
    </row>
    <row r="22" spans="1:2" x14ac:dyDescent="0.4">
      <c r="B22" s="175">
        <v>1</v>
      </c>
    </row>
    <row r="23" spans="1:2" x14ac:dyDescent="0.4">
      <c r="B23" s="175">
        <v>2</v>
      </c>
    </row>
    <row r="24" spans="1:2" x14ac:dyDescent="0.4">
      <c r="B24" s="175">
        <v>12</v>
      </c>
    </row>
    <row r="25" spans="1:2" x14ac:dyDescent="0.4">
      <c r="B25" s="175">
        <v>12</v>
      </c>
    </row>
    <row r="26" spans="1:2" x14ac:dyDescent="0.4">
      <c r="B26" s="175">
        <v>6</v>
      </c>
    </row>
    <row r="27" spans="1:2" x14ac:dyDescent="0.4">
      <c r="B27" s="175">
        <v>24</v>
      </c>
    </row>
  </sheetData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B1:L21"/>
  <sheetViews>
    <sheetView topLeftCell="B1" workbookViewId="0">
      <selection activeCell="L5" sqref="L5:L18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</cols>
  <sheetData>
    <row r="1" spans="2:12" x14ac:dyDescent="0.4">
      <c r="B1" s="191" t="s">
        <v>688</v>
      </c>
      <c r="C1" s="191"/>
      <c r="D1" s="191"/>
    </row>
    <row r="2" spans="2:12" ht="18" customHeight="1" x14ac:dyDescent="0.4">
      <c r="B2" s="191"/>
      <c r="C2" s="191"/>
      <c r="D2" s="191"/>
    </row>
    <row r="3" spans="2:12" ht="18" customHeight="1" x14ac:dyDescent="0.4"/>
    <row r="4" spans="2:12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</row>
    <row r="5" spans="2:12" x14ac:dyDescent="0.4">
      <c r="B5" s="19" t="s">
        <v>595</v>
      </c>
      <c r="C5" s="20" t="s">
        <v>306</v>
      </c>
      <c r="D5" s="19" t="s">
        <v>190</v>
      </c>
      <c r="E5" s="19">
        <v>2</v>
      </c>
      <c r="F5" s="24" t="s">
        <v>475</v>
      </c>
      <c r="G5" s="24"/>
      <c r="H5" s="3">
        <v>2</v>
      </c>
      <c r="I5" s="3"/>
      <c r="J5" s="3"/>
      <c r="K5" s="3"/>
      <c r="L5" s="3">
        <f t="shared" ref="L5:L18" si="0">SUM(H5:K5)</f>
        <v>2</v>
      </c>
    </row>
    <row r="6" spans="2:12" x14ac:dyDescent="0.4">
      <c r="B6" s="19" t="s">
        <v>671</v>
      </c>
      <c r="C6" s="20" t="s">
        <v>75</v>
      </c>
      <c r="D6" s="19" t="s">
        <v>190</v>
      </c>
      <c r="E6" s="19">
        <v>2</v>
      </c>
      <c r="F6" s="24" t="s">
        <v>475</v>
      </c>
      <c r="G6" s="22"/>
      <c r="H6" s="3">
        <v>21</v>
      </c>
      <c r="I6" s="3">
        <v>26</v>
      </c>
      <c r="J6" s="3"/>
      <c r="K6" s="3"/>
      <c r="L6" s="3">
        <f t="shared" si="0"/>
        <v>47</v>
      </c>
    </row>
    <row r="7" spans="2:12" x14ac:dyDescent="0.4">
      <c r="B7" s="19" t="s">
        <v>485</v>
      </c>
      <c r="C7" s="20" t="s">
        <v>75</v>
      </c>
      <c r="D7" s="19" t="s">
        <v>194</v>
      </c>
      <c r="E7" s="19">
        <v>1</v>
      </c>
      <c r="F7" s="24"/>
      <c r="G7" s="22"/>
      <c r="H7" s="3">
        <v>1</v>
      </c>
      <c r="I7" s="3">
        <v>1</v>
      </c>
      <c r="J7" s="3"/>
      <c r="K7" s="3"/>
      <c r="L7" s="3">
        <f t="shared" si="0"/>
        <v>2</v>
      </c>
    </row>
    <row r="8" spans="2:12" x14ac:dyDescent="0.4">
      <c r="B8" s="19" t="s">
        <v>158</v>
      </c>
      <c r="C8" s="27" t="s">
        <v>567</v>
      </c>
      <c r="D8" s="19" t="s">
        <v>194</v>
      </c>
      <c r="E8" s="19">
        <v>1</v>
      </c>
      <c r="F8" s="24"/>
      <c r="G8" s="22"/>
      <c r="H8" s="3">
        <v>1</v>
      </c>
      <c r="I8" s="3"/>
      <c r="J8" s="3"/>
      <c r="K8" s="3"/>
      <c r="L8" s="3">
        <f t="shared" si="0"/>
        <v>1</v>
      </c>
    </row>
    <row r="9" spans="2:12" x14ac:dyDescent="0.4">
      <c r="B9" s="19" t="s">
        <v>503</v>
      </c>
      <c r="C9" s="20" t="s">
        <v>131</v>
      </c>
      <c r="D9" s="19" t="s">
        <v>190</v>
      </c>
      <c r="E9" s="19">
        <v>1</v>
      </c>
      <c r="F9" s="24" t="s">
        <v>475</v>
      </c>
      <c r="G9" s="22"/>
      <c r="H9" s="3">
        <v>1</v>
      </c>
      <c r="I9" s="3">
        <v>1</v>
      </c>
      <c r="J9" s="3"/>
      <c r="K9" s="3"/>
      <c r="L9" s="3">
        <f t="shared" si="0"/>
        <v>2</v>
      </c>
    </row>
    <row r="10" spans="2:12" x14ac:dyDescent="0.4">
      <c r="B10" s="19" t="s">
        <v>672</v>
      </c>
      <c r="C10" s="27" t="s">
        <v>567</v>
      </c>
      <c r="D10" s="19" t="s">
        <v>194</v>
      </c>
      <c r="E10" s="19">
        <v>2</v>
      </c>
      <c r="F10" s="24"/>
      <c r="G10" s="22"/>
      <c r="H10" s="3">
        <v>3</v>
      </c>
      <c r="I10" s="3">
        <v>1</v>
      </c>
      <c r="J10" s="3">
        <v>2</v>
      </c>
      <c r="K10" s="3">
        <v>2</v>
      </c>
      <c r="L10" s="3">
        <f t="shared" si="0"/>
        <v>8</v>
      </c>
    </row>
    <row r="11" spans="2:12" x14ac:dyDescent="0.4">
      <c r="B11" s="19" t="s">
        <v>2</v>
      </c>
      <c r="C11" s="20" t="s">
        <v>310</v>
      </c>
      <c r="D11" s="19" t="s">
        <v>194</v>
      </c>
      <c r="E11" s="19">
        <v>1</v>
      </c>
      <c r="F11" s="24"/>
      <c r="G11" s="22"/>
      <c r="H11" s="3">
        <v>1</v>
      </c>
      <c r="I11" s="3"/>
      <c r="J11" s="3"/>
      <c r="K11" s="3"/>
      <c r="L11" s="3">
        <f t="shared" si="0"/>
        <v>1</v>
      </c>
    </row>
    <row r="12" spans="2:12" x14ac:dyDescent="0.4">
      <c r="B12" s="19" t="s">
        <v>144</v>
      </c>
      <c r="C12" s="27" t="s">
        <v>567</v>
      </c>
      <c r="D12" s="19" t="s">
        <v>194</v>
      </c>
      <c r="E12" s="19">
        <v>1</v>
      </c>
      <c r="F12" s="24"/>
      <c r="G12" s="22"/>
      <c r="H12" s="3">
        <v>1</v>
      </c>
      <c r="I12" s="3"/>
      <c r="J12" s="3"/>
      <c r="K12" s="3"/>
      <c r="L12" s="3">
        <f t="shared" si="0"/>
        <v>1</v>
      </c>
    </row>
    <row r="13" spans="2:12" x14ac:dyDescent="0.4">
      <c r="B13" s="19" t="s">
        <v>150</v>
      </c>
      <c r="C13" s="20" t="s">
        <v>310</v>
      </c>
      <c r="D13" s="19" t="s">
        <v>26</v>
      </c>
      <c r="E13" s="19">
        <v>1</v>
      </c>
      <c r="F13" s="24"/>
      <c r="G13" s="22"/>
      <c r="H13" s="3">
        <v>2</v>
      </c>
      <c r="I13" s="3">
        <v>1</v>
      </c>
      <c r="J13" s="3"/>
      <c r="K13" s="3"/>
      <c r="L13" s="3">
        <f t="shared" si="0"/>
        <v>3</v>
      </c>
    </row>
    <row r="14" spans="2:12" x14ac:dyDescent="0.4">
      <c r="B14" s="19" t="s">
        <v>535</v>
      </c>
      <c r="C14" s="27" t="s">
        <v>567</v>
      </c>
      <c r="D14" s="19" t="s">
        <v>159</v>
      </c>
      <c r="E14" s="19">
        <v>1</v>
      </c>
      <c r="F14" s="24"/>
      <c r="G14" s="22"/>
      <c r="H14" s="3">
        <v>2</v>
      </c>
      <c r="I14" s="3">
        <v>1</v>
      </c>
      <c r="J14" s="3"/>
      <c r="K14" s="3"/>
      <c r="L14" s="3">
        <f t="shared" si="0"/>
        <v>3</v>
      </c>
    </row>
    <row r="15" spans="2:12" x14ac:dyDescent="0.4">
      <c r="B15" s="19" t="s">
        <v>336</v>
      </c>
      <c r="C15" s="20" t="s">
        <v>163</v>
      </c>
      <c r="D15" s="19" t="s">
        <v>194</v>
      </c>
      <c r="E15" s="19">
        <v>1</v>
      </c>
      <c r="F15" s="24"/>
      <c r="G15" s="22"/>
      <c r="H15" s="3">
        <v>1</v>
      </c>
      <c r="I15" s="3">
        <v>1</v>
      </c>
      <c r="J15" s="3"/>
      <c r="K15" s="3"/>
      <c r="L15" s="3">
        <f t="shared" si="0"/>
        <v>2</v>
      </c>
    </row>
    <row r="16" spans="2:12" x14ac:dyDescent="0.4">
      <c r="B16" s="19" t="s">
        <v>420</v>
      </c>
      <c r="C16" s="27" t="s">
        <v>567</v>
      </c>
      <c r="D16" s="19" t="s">
        <v>26</v>
      </c>
      <c r="E16" s="19">
        <v>1</v>
      </c>
      <c r="F16" s="24"/>
      <c r="G16" s="22"/>
      <c r="H16" s="3">
        <v>4</v>
      </c>
      <c r="I16" s="3"/>
      <c r="J16" s="3"/>
      <c r="K16" s="3"/>
      <c r="L16" s="3">
        <f t="shared" si="0"/>
        <v>4</v>
      </c>
    </row>
    <row r="17" spans="2:12" x14ac:dyDescent="0.4">
      <c r="B17" s="19" t="s">
        <v>564</v>
      </c>
      <c r="C17" s="27" t="s">
        <v>567</v>
      </c>
      <c r="D17" s="19" t="s">
        <v>190</v>
      </c>
      <c r="E17" s="19">
        <v>2</v>
      </c>
      <c r="F17" s="24"/>
      <c r="G17" s="22"/>
      <c r="H17" s="3">
        <v>1</v>
      </c>
      <c r="I17" s="3">
        <v>2</v>
      </c>
      <c r="J17" s="3">
        <v>5</v>
      </c>
      <c r="K17" s="3">
        <v>1</v>
      </c>
      <c r="L17" s="3">
        <f t="shared" si="0"/>
        <v>9</v>
      </c>
    </row>
    <row r="18" spans="2:12" x14ac:dyDescent="0.4">
      <c r="B18" s="19" t="s">
        <v>544</v>
      </c>
      <c r="C18" s="20" t="s">
        <v>153</v>
      </c>
      <c r="D18" s="19" t="s">
        <v>55</v>
      </c>
      <c r="E18" s="19">
        <v>1</v>
      </c>
      <c r="F18" s="24"/>
      <c r="G18" s="22"/>
      <c r="H18" s="3">
        <v>1</v>
      </c>
      <c r="I18" s="3"/>
      <c r="J18" s="3"/>
      <c r="K18" s="3"/>
      <c r="L18" s="3">
        <f t="shared" si="0"/>
        <v>1</v>
      </c>
    </row>
    <row r="19" spans="2:12" x14ac:dyDescent="0.4">
      <c r="F19" s="24" t="s">
        <v>405</v>
      </c>
      <c r="G19" s="20">
        <f>SUM(G5:G18)</f>
        <v>0</v>
      </c>
    </row>
    <row r="20" spans="2:12" x14ac:dyDescent="0.4">
      <c r="F20" s="24" t="s">
        <v>181</v>
      </c>
      <c r="G20" s="20">
        <f>G8+G10+G12+G14+G16+G17</f>
        <v>0</v>
      </c>
    </row>
    <row r="21" spans="2:12" x14ac:dyDescent="0.4">
      <c r="F21" s="24" t="s">
        <v>606</v>
      </c>
      <c r="G21" s="20">
        <f>G19-G20</f>
        <v>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※dataシート!$I$2:$I$7</xm:f>
          </x14:formula1>
          <xm:sqref>E5:E18</xm:sqref>
        </x14:dataValidation>
        <x14:dataValidation type="list" allowBlank="1" showInputMessage="1" showErrorMessage="1" xr:uid="{00000000-0002-0000-0300-000001000000}">
          <x14:formula1>
            <xm:f>※dataシート!$D$2:$D$87</xm:f>
          </x14:formula1>
          <xm:sqref>D5:D18</xm:sqref>
        </x14:dataValidation>
        <x14:dataValidation type="list" allowBlank="1" showInputMessage="1" showErrorMessage="1" xr:uid="{00000000-0002-0000-0300-000002000000}">
          <x14:formula1>
            <xm:f>※dataシート!$F$2:$F$54</xm:f>
          </x14:formula1>
          <xm:sqref>C5:C18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AU22"/>
  <sheetViews>
    <sheetView workbookViewId="0">
      <selection sqref="A1:AU1"/>
    </sheetView>
  </sheetViews>
  <sheetFormatPr defaultRowHeight="18.75" x14ac:dyDescent="0.4"/>
  <cols>
    <col min="1" max="40" width="4.75" style="175" customWidth="1"/>
    <col min="41" max="47" width="4.75" customWidth="1"/>
  </cols>
  <sheetData>
    <row r="1" spans="1:47" x14ac:dyDescent="0.4">
      <c r="A1" s="175">
        <v>12</v>
      </c>
      <c r="B1" s="175">
        <v>2</v>
      </c>
      <c r="C1" s="175">
        <v>2</v>
      </c>
      <c r="D1" s="175">
        <v>25</v>
      </c>
      <c r="E1" s="175">
        <v>132</v>
      </c>
      <c r="F1" s="175">
        <v>38</v>
      </c>
      <c r="G1" s="175">
        <v>2</v>
      </c>
      <c r="H1" s="175">
        <v>33</v>
      </c>
      <c r="I1" s="175">
        <v>30</v>
      </c>
      <c r="J1" s="175">
        <v>21</v>
      </c>
      <c r="K1" s="175">
        <v>12</v>
      </c>
      <c r="L1" s="175">
        <v>6</v>
      </c>
      <c r="M1" s="175">
        <v>5</v>
      </c>
      <c r="N1" s="175">
        <v>29</v>
      </c>
      <c r="O1" s="175">
        <v>2</v>
      </c>
      <c r="P1" s="175">
        <v>20</v>
      </c>
      <c r="Q1" s="175">
        <v>4</v>
      </c>
      <c r="R1" s="175">
        <v>2</v>
      </c>
      <c r="S1" s="175">
        <v>18</v>
      </c>
      <c r="T1" s="175">
        <v>2</v>
      </c>
      <c r="U1" s="175">
        <v>2</v>
      </c>
      <c r="V1" s="175">
        <v>4</v>
      </c>
      <c r="W1" s="175">
        <v>5</v>
      </c>
      <c r="X1" s="175">
        <v>1</v>
      </c>
      <c r="Y1" s="175">
        <v>3</v>
      </c>
      <c r="Z1" s="175">
        <v>2</v>
      </c>
      <c r="AA1" s="175">
        <v>0</v>
      </c>
      <c r="AB1" s="175">
        <v>26</v>
      </c>
      <c r="AC1" s="175">
        <v>38</v>
      </c>
      <c r="AD1" s="175">
        <v>0</v>
      </c>
      <c r="AE1" s="175">
        <v>0</v>
      </c>
      <c r="AF1" s="175">
        <v>0</v>
      </c>
      <c r="AG1" s="175">
        <v>0</v>
      </c>
      <c r="AH1" s="175">
        <v>0</v>
      </c>
      <c r="AI1" s="175">
        <v>0</v>
      </c>
      <c r="AJ1" s="175">
        <v>0</v>
      </c>
      <c r="AK1" s="175">
        <v>0</v>
      </c>
      <c r="AL1" s="175">
        <v>0</v>
      </c>
      <c r="AM1" s="175">
        <v>0</v>
      </c>
      <c r="AN1" s="175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</row>
    <row r="3" spans="1:47" x14ac:dyDescent="0.4">
      <c r="A3" s="175">
        <f t="shared" ref="A3:AU3" si="0">SUM(A6:A50)</f>
        <v>12</v>
      </c>
      <c r="B3" s="175">
        <f t="shared" si="0"/>
        <v>2</v>
      </c>
      <c r="C3" s="175">
        <f t="shared" si="0"/>
        <v>2</v>
      </c>
      <c r="D3" s="175">
        <f t="shared" si="0"/>
        <v>25</v>
      </c>
      <c r="E3" s="175">
        <f t="shared" si="0"/>
        <v>132</v>
      </c>
      <c r="F3" s="175">
        <f t="shared" si="0"/>
        <v>38</v>
      </c>
      <c r="G3" s="175">
        <f t="shared" si="0"/>
        <v>2</v>
      </c>
      <c r="H3" s="175">
        <f t="shared" si="0"/>
        <v>33</v>
      </c>
      <c r="I3" s="175">
        <f t="shared" si="0"/>
        <v>30</v>
      </c>
      <c r="J3" s="175">
        <f t="shared" si="0"/>
        <v>21</v>
      </c>
      <c r="K3" s="175">
        <f t="shared" si="0"/>
        <v>12</v>
      </c>
      <c r="L3" s="175">
        <f t="shared" si="0"/>
        <v>6</v>
      </c>
      <c r="M3" s="175">
        <f t="shared" si="0"/>
        <v>5</v>
      </c>
      <c r="N3" s="175">
        <f t="shared" si="0"/>
        <v>29</v>
      </c>
      <c r="O3" s="175">
        <f t="shared" si="0"/>
        <v>2</v>
      </c>
      <c r="P3" s="175">
        <f t="shared" si="0"/>
        <v>20</v>
      </c>
      <c r="Q3" s="175">
        <f t="shared" si="0"/>
        <v>4</v>
      </c>
      <c r="R3" s="175">
        <f t="shared" si="0"/>
        <v>2</v>
      </c>
      <c r="S3" s="175">
        <f t="shared" si="0"/>
        <v>18</v>
      </c>
      <c r="T3" s="175">
        <f t="shared" si="0"/>
        <v>2</v>
      </c>
      <c r="U3" s="175">
        <f t="shared" si="0"/>
        <v>2</v>
      </c>
      <c r="V3" s="175">
        <f t="shared" si="0"/>
        <v>4</v>
      </c>
      <c r="W3" s="175">
        <f t="shared" si="0"/>
        <v>5</v>
      </c>
      <c r="X3" s="175">
        <f t="shared" si="0"/>
        <v>1</v>
      </c>
      <c r="Y3" s="175">
        <f t="shared" si="0"/>
        <v>3</v>
      </c>
      <c r="Z3" s="175">
        <f t="shared" si="0"/>
        <v>2</v>
      </c>
      <c r="AA3" s="175">
        <f t="shared" si="0"/>
        <v>0</v>
      </c>
      <c r="AB3" s="175">
        <f t="shared" si="0"/>
        <v>26</v>
      </c>
      <c r="AC3" s="175">
        <f t="shared" si="0"/>
        <v>38</v>
      </c>
      <c r="AD3" s="175">
        <f t="shared" si="0"/>
        <v>0</v>
      </c>
      <c r="AE3" s="175">
        <f t="shared" si="0"/>
        <v>0</v>
      </c>
      <c r="AF3" s="175">
        <f t="shared" si="0"/>
        <v>0</v>
      </c>
      <c r="AG3" s="175">
        <f t="shared" si="0"/>
        <v>0</v>
      </c>
      <c r="AH3" s="175">
        <f t="shared" si="0"/>
        <v>0</v>
      </c>
      <c r="AI3" s="175">
        <f t="shared" si="0"/>
        <v>0</v>
      </c>
      <c r="AJ3" s="175">
        <f t="shared" si="0"/>
        <v>0</v>
      </c>
      <c r="AK3" s="175">
        <f t="shared" si="0"/>
        <v>0</v>
      </c>
      <c r="AL3" s="175">
        <f t="shared" si="0"/>
        <v>0</v>
      </c>
      <c r="AM3" s="175">
        <f t="shared" si="0"/>
        <v>0</v>
      </c>
      <c r="AN3" s="175">
        <f t="shared" si="0"/>
        <v>0</v>
      </c>
      <c r="AO3" s="175">
        <f t="shared" si="0"/>
        <v>0</v>
      </c>
      <c r="AP3" s="175">
        <f t="shared" si="0"/>
        <v>0</v>
      </c>
      <c r="AQ3" s="175">
        <f t="shared" si="0"/>
        <v>0</v>
      </c>
      <c r="AR3" s="175">
        <f t="shared" si="0"/>
        <v>0</v>
      </c>
      <c r="AS3" s="175">
        <f t="shared" si="0"/>
        <v>0</v>
      </c>
      <c r="AT3" s="175">
        <f t="shared" si="0"/>
        <v>0</v>
      </c>
      <c r="AU3" s="175">
        <f t="shared" si="0"/>
        <v>0</v>
      </c>
    </row>
    <row r="4" spans="1:47" s="177" customFormat="1" ht="19.899999999999999" customHeight="1" x14ac:dyDescent="0.4">
      <c r="A4" s="113" t="s">
        <v>595</v>
      </c>
      <c r="B4" s="113" t="s">
        <v>485</v>
      </c>
      <c r="C4" s="113" t="s">
        <v>196</v>
      </c>
      <c r="D4" s="113" t="s">
        <v>158</v>
      </c>
      <c r="E4" s="113" t="s">
        <v>503</v>
      </c>
      <c r="F4" s="113" t="s">
        <v>2</v>
      </c>
      <c r="G4" s="113" t="s">
        <v>144</v>
      </c>
      <c r="H4" s="113" t="s">
        <v>150</v>
      </c>
      <c r="I4" s="113" t="s">
        <v>535</v>
      </c>
      <c r="J4" s="113" t="s">
        <v>336</v>
      </c>
      <c r="K4" s="113" t="s">
        <v>409</v>
      </c>
      <c r="L4" s="113" t="s">
        <v>564</v>
      </c>
      <c r="M4" s="113" t="s">
        <v>544</v>
      </c>
      <c r="N4" s="113" t="s">
        <v>565</v>
      </c>
      <c r="O4" s="113" t="s">
        <v>566</v>
      </c>
      <c r="P4" s="113" t="s">
        <v>513</v>
      </c>
      <c r="Q4" s="113" t="s">
        <v>510</v>
      </c>
      <c r="R4" s="113" t="s">
        <v>461</v>
      </c>
      <c r="S4" s="113" t="s">
        <v>234</v>
      </c>
      <c r="T4" s="113" t="s">
        <v>575</v>
      </c>
      <c r="U4" s="185" t="s">
        <v>552</v>
      </c>
      <c r="V4" s="113" t="s">
        <v>572</v>
      </c>
      <c r="W4" s="113" t="s">
        <v>444</v>
      </c>
      <c r="X4" s="113" t="s">
        <v>597</v>
      </c>
      <c r="Y4" s="113" t="s">
        <v>28</v>
      </c>
      <c r="Z4" s="113" t="s">
        <v>63</v>
      </c>
      <c r="AA4" s="113" t="s">
        <v>400</v>
      </c>
      <c r="AB4" s="113" t="s">
        <v>599</v>
      </c>
      <c r="AC4" s="113" t="s">
        <v>387</v>
      </c>
      <c r="AD4" s="113" t="s">
        <v>150</v>
      </c>
      <c r="AE4" s="113" t="s">
        <v>535</v>
      </c>
      <c r="AF4" s="113" t="s">
        <v>515</v>
      </c>
      <c r="AG4" s="113" t="s">
        <v>515</v>
      </c>
      <c r="AH4" s="113" t="s">
        <v>515</v>
      </c>
      <c r="AI4" s="113" t="s">
        <v>520</v>
      </c>
      <c r="AJ4" s="113" t="s">
        <v>414</v>
      </c>
      <c r="AK4" s="113" t="s">
        <v>584</v>
      </c>
      <c r="AL4" s="113" t="s">
        <v>604</v>
      </c>
      <c r="AM4" s="113" t="s">
        <v>64</v>
      </c>
      <c r="AN4" s="113" t="s">
        <v>64</v>
      </c>
      <c r="AO4" s="113" t="s">
        <v>601</v>
      </c>
      <c r="AP4" s="113" t="s">
        <v>602</v>
      </c>
      <c r="AQ4" s="113" t="s">
        <v>600</v>
      </c>
      <c r="AR4" s="113" t="s">
        <v>185</v>
      </c>
      <c r="AS4" s="113" t="s">
        <v>265</v>
      </c>
      <c r="AT4" s="113" t="s">
        <v>173</v>
      </c>
      <c r="AU4" s="113" t="s">
        <v>174</v>
      </c>
    </row>
    <row r="5" spans="1:47" s="7" customFormat="1" x14ac:dyDescent="0.4">
      <c r="A5" s="113" t="s">
        <v>190</v>
      </c>
      <c r="B5" s="113" t="s">
        <v>190</v>
      </c>
      <c r="C5" s="113"/>
      <c r="D5" s="113" t="s">
        <v>190</v>
      </c>
      <c r="E5" s="113" t="s">
        <v>190</v>
      </c>
      <c r="F5" s="113" t="s">
        <v>114</v>
      </c>
      <c r="G5" s="113" t="s">
        <v>114</v>
      </c>
      <c r="H5" s="184" t="s">
        <v>181</v>
      </c>
      <c r="I5" s="184" t="s">
        <v>181</v>
      </c>
      <c r="J5" s="184" t="s">
        <v>181</v>
      </c>
      <c r="K5" s="113" t="s">
        <v>190</v>
      </c>
      <c r="L5" s="113" t="s">
        <v>621</v>
      </c>
      <c r="M5" s="113" t="s">
        <v>623</v>
      </c>
      <c r="N5" s="184" t="s">
        <v>181</v>
      </c>
      <c r="O5" s="113" t="s">
        <v>486</v>
      </c>
      <c r="P5" s="184" t="s">
        <v>181</v>
      </c>
      <c r="Q5" s="184" t="s">
        <v>181</v>
      </c>
      <c r="R5" s="184" t="s">
        <v>181</v>
      </c>
      <c r="S5" s="184" t="s">
        <v>181</v>
      </c>
      <c r="T5" s="184" t="s">
        <v>181</v>
      </c>
      <c r="U5" s="113" t="s">
        <v>194</v>
      </c>
      <c r="V5" s="185" t="s">
        <v>529</v>
      </c>
      <c r="W5" s="184" t="s">
        <v>181</v>
      </c>
      <c r="X5" s="113" t="s">
        <v>529</v>
      </c>
      <c r="Y5" s="184" t="s">
        <v>181</v>
      </c>
      <c r="Z5" s="184"/>
      <c r="AA5" s="113" t="s">
        <v>190</v>
      </c>
      <c r="AB5" s="184" t="s">
        <v>181</v>
      </c>
      <c r="AC5" s="184" t="s">
        <v>181</v>
      </c>
      <c r="AD5" s="113" t="s">
        <v>194</v>
      </c>
      <c r="AE5" s="184" t="s">
        <v>181</v>
      </c>
      <c r="AF5" s="113" t="s">
        <v>113</v>
      </c>
      <c r="AG5" s="113" t="s">
        <v>319</v>
      </c>
      <c r="AH5" s="113" t="s">
        <v>399</v>
      </c>
      <c r="AI5" s="113" t="s">
        <v>399</v>
      </c>
      <c r="AJ5" s="113" t="s">
        <v>399</v>
      </c>
      <c r="AK5" s="113" t="s">
        <v>190</v>
      </c>
      <c r="AL5" s="184" t="s">
        <v>181</v>
      </c>
      <c r="AM5" s="184" t="s">
        <v>181</v>
      </c>
      <c r="AN5" s="184" t="s">
        <v>181</v>
      </c>
      <c r="AO5" s="184" t="s">
        <v>181</v>
      </c>
      <c r="AP5" s="184" t="s">
        <v>181</v>
      </c>
      <c r="AQ5" s="184" t="s">
        <v>181</v>
      </c>
      <c r="AR5" s="184" t="s">
        <v>181</v>
      </c>
      <c r="AS5" s="184" t="s">
        <v>181</v>
      </c>
      <c r="AT5" s="184" t="s">
        <v>181</v>
      </c>
      <c r="AU5" s="184" t="s">
        <v>181</v>
      </c>
    </row>
    <row r="6" spans="1:47" x14ac:dyDescent="0.4">
      <c r="A6" s="175">
        <v>12</v>
      </c>
      <c r="B6" s="175">
        <v>1</v>
      </c>
      <c r="C6" s="175">
        <v>2</v>
      </c>
      <c r="D6" s="175">
        <v>1</v>
      </c>
      <c r="E6" s="175">
        <v>12</v>
      </c>
      <c r="F6" s="175">
        <v>16</v>
      </c>
      <c r="G6" s="175">
        <v>2</v>
      </c>
      <c r="H6" s="175">
        <v>1</v>
      </c>
      <c r="I6" s="175">
        <v>5</v>
      </c>
      <c r="J6" s="175">
        <v>9</v>
      </c>
      <c r="K6" s="175">
        <v>2</v>
      </c>
      <c r="L6" s="175">
        <v>2</v>
      </c>
      <c r="M6" s="175">
        <v>1</v>
      </c>
      <c r="N6" s="175">
        <v>9</v>
      </c>
      <c r="O6" s="175">
        <v>1</v>
      </c>
      <c r="P6" s="175">
        <v>4</v>
      </c>
      <c r="Q6" s="175">
        <v>4</v>
      </c>
      <c r="R6" s="175">
        <v>2</v>
      </c>
      <c r="S6" s="175">
        <v>18</v>
      </c>
      <c r="T6" s="175">
        <v>2</v>
      </c>
      <c r="U6" s="175">
        <v>1</v>
      </c>
      <c r="V6" s="175">
        <v>4</v>
      </c>
      <c r="W6" s="175">
        <v>2</v>
      </c>
      <c r="X6" s="175">
        <v>1</v>
      </c>
      <c r="Y6" s="175">
        <v>3</v>
      </c>
      <c r="Z6" s="175">
        <v>2</v>
      </c>
      <c r="AB6" s="175">
        <v>2</v>
      </c>
      <c r="AC6" s="175">
        <v>20</v>
      </c>
    </row>
    <row r="7" spans="1:47" x14ac:dyDescent="0.4">
      <c r="B7" s="175">
        <v>1</v>
      </c>
      <c r="D7" s="175">
        <v>2</v>
      </c>
      <c r="E7" s="175">
        <v>2</v>
      </c>
      <c r="F7" s="175">
        <v>10</v>
      </c>
      <c r="H7" s="175">
        <v>32</v>
      </c>
      <c r="I7" s="175">
        <v>2</v>
      </c>
      <c r="J7" s="175">
        <v>6</v>
      </c>
      <c r="K7" s="175">
        <v>2</v>
      </c>
      <c r="L7" s="175">
        <v>4</v>
      </c>
      <c r="M7" s="175">
        <v>1</v>
      </c>
      <c r="N7" s="175">
        <v>10</v>
      </c>
      <c r="O7" s="175">
        <v>1</v>
      </c>
      <c r="P7" s="175">
        <v>3</v>
      </c>
      <c r="U7" s="175">
        <v>1</v>
      </c>
      <c r="W7" s="175">
        <v>1</v>
      </c>
      <c r="AB7" s="175">
        <v>24</v>
      </c>
      <c r="AC7" s="175">
        <v>2</v>
      </c>
    </row>
    <row r="8" spans="1:47" x14ac:dyDescent="0.4">
      <c r="D8" s="175">
        <v>2</v>
      </c>
      <c r="E8" s="175">
        <v>1</v>
      </c>
      <c r="F8" s="175">
        <v>12</v>
      </c>
      <c r="I8" s="175">
        <v>8</v>
      </c>
      <c r="J8" s="175">
        <v>6</v>
      </c>
      <c r="K8" s="175">
        <v>2</v>
      </c>
      <c r="M8" s="175">
        <v>2</v>
      </c>
      <c r="N8" s="175">
        <v>10</v>
      </c>
      <c r="P8" s="175">
        <v>2</v>
      </c>
      <c r="W8" s="175">
        <v>2</v>
      </c>
      <c r="AC8" s="175">
        <v>8</v>
      </c>
    </row>
    <row r="9" spans="1:47" x14ac:dyDescent="0.4">
      <c r="D9" s="175">
        <v>2</v>
      </c>
      <c r="E9" s="175">
        <v>8</v>
      </c>
      <c r="I9" s="175">
        <v>5</v>
      </c>
      <c r="K9" s="175">
        <v>2</v>
      </c>
      <c r="M9" s="175">
        <v>1</v>
      </c>
      <c r="P9" s="175">
        <v>9</v>
      </c>
      <c r="AC9" s="175">
        <v>8</v>
      </c>
    </row>
    <row r="10" spans="1:47" x14ac:dyDescent="0.4">
      <c r="D10" s="175">
        <v>2</v>
      </c>
      <c r="E10" s="175">
        <v>12</v>
      </c>
      <c r="I10" s="175">
        <v>2</v>
      </c>
      <c r="K10" s="175">
        <v>2</v>
      </c>
      <c r="P10" s="175">
        <v>2</v>
      </c>
    </row>
    <row r="11" spans="1:47" x14ac:dyDescent="0.4">
      <c r="D11" s="175">
        <v>2</v>
      </c>
      <c r="E11" s="175">
        <v>4</v>
      </c>
      <c r="I11" s="175">
        <v>8</v>
      </c>
      <c r="K11" s="175">
        <v>2</v>
      </c>
    </row>
    <row r="12" spans="1:47" x14ac:dyDescent="0.4">
      <c r="D12" s="175">
        <v>1</v>
      </c>
      <c r="E12" s="175">
        <v>18</v>
      </c>
    </row>
    <row r="13" spans="1:47" x14ac:dyDescent="0.4">
      <c r="D13" s="175">
        <v>1</v>
      </c>
      <c r="E13" s="175">
        <v>1</v>
      </c>
    </row>
    <row r="14" spans="1:47" x14ac:dyDescent="0.4">
      <c r="D14" s="175">
        <v>1</v>
      </c>
      <c r="E14" s="175">
        <v>9</v>
      </c>
    </row>
    <row r="15" spans="1:47" x14ac:dyDescent="0.4">
      <c r="D15" s="175">
        <v>1</v>
      </c>
      <c r="E15" s="175">
        <v>9</v>
      </c>
    </row>
    <row r="16" spans="1:47" x14ac:dyDescent="0.4">
      <c r="D16" s="175">
        <v>10</v>
      </c>
      <c r="E16" s="175">
        <v>9</v>
      </c>
    </row>
    <row r="17" spans="5:5" x14ac:dyDescent="0.4">
      <c r="E17" s="175">
        <v>1</v>
      </c>
    </row>
    <row r="18" spans="5:5" x14ac:dyDescent="0.4">
      <c r="E18" s="175">
        <v>1</v>
      </c>
    </row>
    <row r="19" spans="5:5" x14ac:dyDescent="0.4">
      <c r="E19" s="175">
        <v>5</v>
      </c>
    </row>
    <row r="20" spans="5:5" x14ac:dyDescent="0.4">
      <c r="E20" s="175">
        <v>18</v>
      </c>
    </row>
    <row r="21" spans="5:5" x14ac:dyDescent="0.4">
      <c r="E21" s="175">
        <v>4</v>
      </c>
    </row>
    <row r="22" spans="5:5" x14ac:dyDescent="0.4">
      <c r="E22" s="175">
        <v>18</v>
      </c>
    </row>
  </sheetData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2700-000000000000}">
          <x14:formula1>
            <xm:f>※dataシート!$D$2:$D$87</xm:f>
          </x14:formula1>
          <xm:sqref>A5:K5 N5:AU5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S21"/>
  <sheetViews>
    <sheetView workbookViewId="0">
      <selection sqref="A1:AS1"/>
    </sheetView>
  </sheetViews>
  <sheetFormatPr defaultRowHeight="18.75" x14ac:dyDescent="0.4"/>
  <cols>
    <col min="1" max="43" width="4.75" style="175" customWidth="1"/>
    <col min="44" max="44" width="4.375" customWidth="1"/>
    <col min="45" max="45" width="4.75" customWidth="1"/>
  </cols>
  <sheetData>
    <row r="1" spans="1:45" x14ac:dyDescent="0.4">
      <c r="A1" s="175">
        <v>23</v>
      </c>
      <c r="B1" s="175">
        <v>12</v>
      </c>
      <c r="C1" s="175">
        <v>2</v>
      </c>
      <c r="D1" s="175">
        <v>20</v>
      </c>
      <c r="E1" s="175">
        <v>9</v>
      </c>
      <c r="F1" s="175">
        <v>2</v>
      </c>
      <c r="G1" s="175">
        <v>8</v>
      </c>
      <c r="H1" s="175">
        <v>6</v>
      </c>
      <c r="I1" s="175">
        <v>1</v>
      </c>
      <c r="J1" s="175">
        <v>74</v>
      </c>
      <c r="K1" s="175">
        <v>5</v>
      </c>
      <c r="L1" s="175">
        <v>14</v>
      </c>
      <c r="M1" s="175">
        <v>1</v>
      </c>
      <c r="N1" s="175">
        <v>3</v>
      </c>
      <c r="O1" s="175">
        <v>5</v>
      </c>
      <c r="P1" s="175">
        <v>7</v>
      </c>
      <c r="Q1" s="175">
        <v>7</v>
      </c>
      <c r="R1" s="175">
        <v>10</v>
      </c>
      <c r="S1" s="175">
        <v>2</v>
      </c>
      <c r="T1" s="175">
        <v>6</v>
      </c>
      <c r="U1" s="175">
        <v>8</v>
      </c>
      <c r="V1" s="175">
        <v>0</v>
      </c>
      <c r="W1" s="175">
        <v>3</v>
      </c>
      <c r="X1" s="175">
        <v>1</v>
      </c>
      <c r="Y1" s="175">
        <v>7</v>
      </c>
      <c r="Z1" s="175">
        <v>1</v>
      </c>
      <c r="AA1" s="175">
        <v>94</v>
      </c>
      <c r="AB1" s="175">
        <v>73</v>
      </c>
      <c r="AC1" s="175">
        <v>15</v>
      </c>
      <c r="AD1" s="175">
        <v>32</v>
      </c>
      <c r="AE1" s="175">
        <v>28</v>
      </c>
      <c r="AF1" s="175">
        <v>15</v>
      </c>
      <c r="AG1" s="175">
        <v>7</v>
      </c>
      <c r="AH1" s="175">
        <v>0</v>
      </c>
      <c r="AI1" s="175">
        <v>6</v>
      </c>
      <c r="AJ1" s="175">
        <v>5</v>
      </c>
      <c r="AK1" s="175">
        <v>20</v>
      </c>
      <c r="AL1" s="175">
        <v>2</v>
      </c>
      <c r="AM1" s="175">
        <v>14</v>
      </c>
      <c r="AN1" s="175">
        <v>48</v>
      </c>
      <c r="AO1" s="175">
        <v>14</v>
      </c>
      <c r="AP1" s="175">
        <v>7</v>
      </c>
      <c r="AQ1" s="175">
        <v>3</v>
      </c>
      <c r="AR1">
        <v>3</v>
      </c>
      <c r="AS1">
        <v>1</v>
      </c>
    </row>
    <row r="3" spans="1:45" x14ac:dyDescent="0.4">
      <c r="A3" s="175">
        <f t="shared" ref="A3:AS3" si="0">SUM(A5:A29)</f>
        <v>23</v>
      </c>
      <c r="B3" s="175">
        <f t="shared" si="0"/>
        <v>12</v>
      </c>
      <c r="C3" s="175">
        <f t="shared" si="0"/>
        <v>2</v>
      </c>
      <c r="D3" s="175">
        <f t="shared" si="0"/>
        <v>20</v>
      </c>
      <c r="E3" s="175">
        <f t="shared" si="0"/>
        <v>9</v>
      </c>
      <c r="F3" s="175">
        <f t="shared" si="0"/>
        <v>2</v>
      </c>
      <c r="G3" s="175">
        <f t="shared" si="0"/>
        <v>8</v>
      </c>
      <c r="H3" s="175">
        <f t="shared" si="0"/>
        <v>6</v>
      </c>
      <c r="I3" s="175">
        <f t="shared" si="0"/>
        <v>1</v>
      </c>
      <c r="J3" s="175">
        <f t="shared" si="0"/>
        <v>74</v>
      </c>
      <c r="K3" s="175">
        <f t="shared" si="0"/>
        <v>5</v>
      </c>
      <c r="L3" s="175">
        <f t="shared" si="0"/>
        <v>14</v>
      </c>
      <c r="M3" s="175">
        <f t="shared" si="0"/>
        <v>1</v>
      </c>
      <c r="N3" s="175">
        <f t="shared" si="0"/>
        <v>3</v>
      </c>
      <c r="O3" s="175">
        <f t="shared" si="0"/>
        <v>5</v>
      </c>
      <c r="P3" s="175">
        <f t="shared" si="0"/>
        <v>7</v>
      </c>
      <c r="Q3" s="175">
        <f t="shared" si="0"/>
        <v>7</v>
      </c>
      <c r="R3" s="175">
        <f t="shared" si="0"/>
        <v>10</v>
      </c>
      <c r="S3" s="175">
        <f t="shared" si="0"/>
        <v>2</v>
      </c>
      <c r="T3" s="175">
        <f t="shared" si="0"/>
        <v>6</v>
      </c>
      <c r="U3" s="175">
        <f t="shared" si="0"/>
        <v>8</v>
      </c>
      <c r="V3" s="175">
        <f t="shared" si="0"/>
        <v>0</v>
      </c>
      <c r="W3" s="175">
        <f t="shared" si="0"/>
        <v>3</v>
      </c>
      <c r="X3" s="175">
        <f t="shared" si="0"/>
        <v>1</v>
      </c>
      <c r="Y3" s="175">
        <f t="shared" si="0"/>
        <v>7</v>
      </c>
      <c r="Z3" s="175">
        <f t="shared" si="0"/>
        <v>1</v>
      </c>
      <c r="AA3" s="175">
        <f t="shared" si="0"/>
        <v>94</v>
      </c>
      <c r="AB3" s="175">
        <f t="shared" si="0"/>
        <v>73</v>
      </c>
      <c r="AC3" s="175">
        <f t="shared" si="0"/>
        <v>15</v>
      </c>
      <c r="AD3" s="175">
        <f t="shared" si="0"/>
        <v>32</v>
      </c>
      <c r="AE3" s="175">
        <f t="shared" si="0"/>
        <v>28</v>
      </c>
      <c r="AF3" s="175">
        <f t="shared" si="0"/>
        <v>15</v>
      </c>
      <c r="AG3" s="175">
        <f t="shared" si="0"/>
        <v>7</v>
      </c>
      <c r="AH3" s="175">
        <f t="shared" si="0"/>
        <v>0</v>
      </c>
      <c r="AI3" s="175">
        <f t="shared" si="0"/>
        <v>6</v>
      </c>
      <c r="AJ3" s="175">
        <f t="shared" si="0"/>
        <v>5</v>
      </c>
      <c r="AK3" s="175">
        <f t="shared" si="0"/>
        <v>20</v>
      </c>
      <c r="AL3" s="175">
        <f t="shared" si="0"/>
        <v>2</v>
      </c>
      <c r="AM3" s="175">
        <f t="shared" si="0"/>
        <v>14</v>
      </c>
      <c r="AN3" s="175">
        <f t="shared" si="0"/>
        <v>48</v>
      </c>
      <c r="AO3" s="175">
        <f t="shared" si="0"/>
        <v>14</v>
      </c>
      <c r="AP3" s="175">
        <f t="shared" si="0"/>
        <v>7</v>
      </c>
      <c r="AQ3" s="175">
        <f t="shared" si="0"/>
        <v>3</v>
      </c>
      <c r="AR3" s="175">
        <f t="shared" si="0"/>
        <v>3</v>
      </c>
      <c r="AS3" s="175">
        <f t="shared" si="0"/>
        <v>1</v>
      </c>
    </row>
    <row r="4" spans="1:45" s="177" customFormat="1" ht="19.899999999999999" customHeight="1" x14ac:dyDescent="0.4">
      <c r="A4" s="28" t="s">
        <v>290</v>
      </c>
      <c r="B4" s="28" t="s">
        <v>568</v>
      </c>
      <c r="C4" s="28" t="s">
        <v>487</v>
      </c>
      <c r="D4" s="28" t="s">
        <v>569</v>
      </c>
      <c r="E4" s="28" t="s">
        <v>562</v>
      </c>
      <c r="F4" s="28" t="s">
        <v>563</v>
      </c>
      <c r="G4" s="28" t="s">
        <v>179</v>
      </c>
      <c r="H4" s="28" t="s">
        <v>518</v>
      </c>
      <c r="I4" s="28" t="s">
        <v>42</v>
      </c>
      <c r="J4" s="28" t="s">
        <v>158</v>
      </c>
      <c r="K4" s="186" t="s">
        <v>625</v>
      </c>
      <c r="L4" s="28" t="s">
        <v>570</v>
      </c>
      <c r="M4" s="186" t="s">
        <v>624</v>
      </c>
      <c r="N4" s="28" t="s">
        <v>65</v>
      </c>
      <c r="O4" s="28" t="s">
        <v>514</v>
      </c>
      <c r="P4" s="186" t="s">
        <v>628</v>
      </c>
      <c r="Q4" s="28" t="s">
        <v>521</v>
      </c>
      <c r="R4" s="28" t="s">
        <v>61</v>
      </c>
      <c r="S4" s="186" t="s">
        <v>437</v>
      </c>
      <c r="T4" s="28" t="s">
        <v>79</v>
      </c>
      <c r="U4" s="186" t="s">
        <v>626</v>
      </c>
      <c r="V4" s="28" t="s">
        <v>406</v>
      </c>
      <c r="W4" s="28" t="s">
        <v>571</v>
      </c>
      <c r="X4" s="28" t="s">
        <v>150</v>
      </c>
      <c r="Y4" s="28" t="s">
        <v>535</v>
      </c>
      <c r="Z4" s="28" t="s">
        <v>336</v>
      </c>
      <c r="AA4" s="28" t="s">
        <v>398</v>
      </c>
      <c r="AB4" s="28" t="s">
        <v>186</v>
      </c>
      <c r="AC4" s="28" t="s">
        <v>564</v>
      </c>
      <c r="AD4" s="28" t="s">
        <v>544</v>
      </c>
      <c r="AE4" s="28" t="s">
        <v>565</v>
      </c>
      <c r="AF4" s="28" t="s">
        <v>566</v>
      </c>
      <c r="AG4" s="28" t="s">
        <v>513</v>
      </c>
      <c r="AH4" s="28" t="s">
        <v>510</v>
      </c>
      <c r="AI4" s="28" t="s">
        <v>461</v>
      </c>
      <c r="AJ4" s="28" t="s">
        <v>234</v>
      </c>
      <c r="AK4" s="28" t="s">
        <v>575</v>
      </c>
      <c r="AL4" s="28" t="s">
        <v>18</v>
      </c>
      <c r="AM4" s="28" t="s">
        <v>20</v>
      </c>
      <c r="AN4" s="28" t="s">
        <v>577</v>
      </c>
      <c r="AO4" s="28" t="s">
        <v>516</v>
      </c>
      <c r="AP4" s="28" t="s">
        <v>146</v>
      </c>
      <c r="AQ4" s="28" t="s">
        <v>316</v>
      </c>
      <c r="AR4" s="28" t="s">
        <v>627</v>
      </c>
      <c r="AS4" s="28" t="s">
        <v>578</v>
      </c>
    </row>
    <row r="5" spans="1:45" x14ac:dyDescent="0.4">
      <c r="A5" s="175">
        <v>3</v>
      </c>
      <c r="B5" s="175">
        <v>12</v>
      </c>
      <c r="C5" s="175">
        <v>1</v>
      </c>
      <c r="D5" s="175">
        <v>5</v>
      </c>
      <c r="E5" s="175">
        <v>1</v>
      </c>
      <c r="F5" s="175">
        <v>1</v>
      </c>
      <c r="G5" s="175">
        <v>1</v>
      </c>
      <c r="H5" s="175">
        <v>1</v>
      </c>
      <c r="I5" s="175">
        <v>1</v>
      </c>
      <c r="J5" s="175">
        <v>7</v>
      </c>
      <c r="K5" s="175">
        <v>5</v>
      </c>
      <c r="L5" s="175">
        <v>4</v>
      </c>
      <c r="M5" s="175">
        <v>1</v>
      </c>
      <c r="N5" s="175">
        <v>3</v>
      </c>
      <c r="O5" s="175">
        <v>5</v>
      </c>
      <c r="P5" s="175">
        <v>7</v>
      </c>
      <c r="Q5" s="175">
        <v>7</v>
      </c>
      <c r="R5" s="175">
        <v>10</v>
      </c>
      <c r="S5" s="175">
        <v>2</v>
      </c>
      <c r="T5" s="175">
        <v>6</v>
      </c>
      <c r="U5" s="175">
        <v>8</v>
      </c>
      <c r="W5" s="175">
        <v>3</v>
      </c>
      <c r="X5" s="175">
        <v>1</v>
      </c>
      <c r="Y5" s="175">
        <v>3</v>
      </c>
      <c r="Z5" s="175">
        <v>1</v>
      </c>
      <c r="AA5" s="175">
        <v>12</v>
      </c>
      <c r="AB5" s="175">
        <v>10</v>
      </c>
      <c r="AC5" s="175">
        <v>1</v>
      </c>
      <c r="AD5" s="175">
        <v>16</v>
      </c>
      <c r="AE5" s="175">
        <v>26</v>
      </c>
      <c r="AF5" s="175">
        <v>15</v>
      </c>
      <c r="AG5" s="175">
        <v>2</v>
      </c>
      <c r="AI5" s="175">
        <v>1</v>
      </c>
      <c r="AJ5" s="175">
        <v>1</v>
      </c>
      <c r="AK5" s="175">
        <v>20</v>
      </c>
      <c r="AL5" s="175">
        <v>2</v>
      </c>
      <c r="AM5" s="175">
        <v>1</v>
      </c>
      <c r="AN5" s="175">
        <v>15</v>
      </c>
      <c r="AO5" s="175">
        <v>2</v>
      </c>
      <c r="AP5" s="175">
        <v>3</v>
      </c>
      <c r="AQ5" s="175">
        <v>1</v>
      </c>
      <c r="AR5" s="175">
        <v>1</v>
      </c>
      <c r="AS5" s="175">
        <v>1</v>
      </c>
    </row>
    <row r="6" spans="1:45" x14ac:dyDescent="0.4">
      <c r="A6" s="175">
        <v>3</v>
      </c>
      <c r="C6" s="175">
        <v>1</v>
      </c>
      <c r="D6" s="175">
        <v>3</v>
      </c>
      <c r="E6" s="175">
        <v>2</v>
      </c>
      <c r="F6" s="175">
        <v>1</v>
      </c>
      <c r="G6" s="175">
        <v>3</v>
      </c>
      <c r="H6" s="175">
        <v>1</v>
      </c>
      <c r="J6" s="175">
        <v>6</v>
      </c>
      <c r="L6" s="175">
        <v>6</v>
      </c>
      <c r="Y6" s="175">
        <v>3</v>
      </c>
      <c r="AA6" s="175">
        <v>14</v>
      </c>
      <c r="AB6" s="175">
        <v>40</v>
      </c>
      <c r="AC6" s="175">
        <v>14</v>
      </c>
      <c r="AD6" s="175">
        <v>16</v>
      </c>
      <c r="AE6" s="175">
        <v>2</v>
      </c>
      <c r="AG6" s="175">
        <v>5</v>
      </c>
      <c r="AI6" s="175">
        <v>4</v>
      </c>
      <c r="AJ6" s="175">
        <v>2</v>
      </c>
      <c r="AM6" s="175">
        <v>1</v>
      </c>
      <c r="AN6" s="175">
        <v>1</v>
      </c>
      <c r="AO6" s="175">
        <v>3</v>
      </c>
      <c r="AP6" s="175">
        <v>1</v>
      </c>
      <c r="AQ6" s="175">
        <v>1</v>
      </c>
      <c r="AR6">
        <v>1</v>
      </c>
    </row>
    <row r="7" spans="1:45" x14ac:dyDescent="0.4">
      <c r="A7" s="175">
        <v>1</v>
      </c>
      <c r="D7" s="175">
        <v>12</v>
      </c>
      <c r="E7" s="175">
        <v>2</v>
      </c>
      <c r="G7" s="175">
        <v>4</v>
      </c>
      <c r="H7" s="175">
        <v>1</v>
      </c>
      <c r="J7" s="175">
        <v>6</v>
      </c>
      <c r="L7" s="175">
        <v>4</v>
      </c>
      <c r="Y7" s="175">
        <v>1</v>
      </c>
      <c r="AA7" s="175">
        <v>4</v>
      </c>
      <c r="AB7" s="175">
        <v>8</v>
      </c>
      <c r="AI7" s="175">
        <v>1</v>
      </c>
      <c r="AJ7" s="175">
        <v>2</v>
      </c>
      <c r="AM7" s="175">
        <v>1</v>
      </c>
      <c r="AN7" s="175">
        <v>5</v>
      </c>
      <c r="AO7" s="175">
        <v>2</v>
      </c>
      <c r="AP7" s="175">
        <v>1</v>
      </c>
      <c r="AQ7" s="175">
        <v>1</v>
      </c>
      <c r="AR7" s="175">
        <v>1</v>
      </c>
    </row>
    <row r="8" spans="1:45" x14ac:dyDescent="0.4">
      <c r="A8" s="175">
        <v>1</v>
      </c>
      <c r="E8" s="175">
        <v>1</v>
      </c>
      <c r="H8" s="175">
        <v>3</v>
      </c>
      <c r="J8" s="175">
        <v>9</v>
      </c>
      <c r="L8" s="187"/>
      <c r="M8" s="187"/>
      <c r="AA8" s="175">
        <v>31</v>
      </c>
      <c r="AB8" s="175">
        <v>9</v>
      </c>
      <c r="AM8" s="175">
        <v>5</v>
      </c>
      <c r="AN8" s="175">
        <v>7</v>
      </c>
      <c r="AO8" s="175">
        <v>5</v>
      </c>
      <c r="AP8" s="175">
        <v>2</v>
      </c>
    </row>
    <row r="9" spans="1:45" x14ac:dyDescent="0.4">
      <c r="A9" s="175">
        <v>3</v>
      </c>
      <c r="E9" s="175">
        <v>1</v>
      </c>
      <c r="J9" s="175">
        <v>6</v>
      </c>
      <c r="AA9" s="175">
        <v>2</v>
      </c>
      <c r="AB9" s="175">
        <v>6</v>
      </c>
      <c r="AM9" s="175">
        <v>6</v>
      </c>
      <c r="AN9" s="175">
        <v>1</v>
      </c>
      <c r="AO9" s="175">
        <v>2</v>
      </c>
    </row>
    <row r="10" spans="1:45" x14ac:dyDescent="0.4">
      <c r="A10" s="175">
        <v>4</v>
      </c>
      <c r="E10" s="175">
        <v>1</v>
      </c>
      <c r="J10" s="175">
        <v>9</v>
      </c>
      <c r="AA10" s="175">
        <v>1</v>
      </c>
      <c r="AN10" s="175">
        <v>1</v>
      </c>
    </row>
    <row r="11" spans="1:45" x14ac:dyDescent="0.4">
      <c r="A11" s="175">
        <v>1</v>
      </c>
      <c r="E11" s="175">
        <v>1</v>
      </c>
      <c r="J11" s="175">
        <v>3</v>
      </c>
      <c r="AA11" s="175">
        <v>1</v>
      </c>
      <c r="AN11" s="175">
        <v>1</v>
      </c>
    </row>
    <row r="12" spans="1:45" x14ac:dyDescent="0.4">
      <c r="A12" s="175">
        <v>3</v>
      </c>
      <c r="J12" s="175">
        <v>12</v>
      </c>
      <c r="AA12" s="175">
        <v>3</v>
      </c>
      <c r="AN12" s="175">
        <v>3</v>
      </c>
    </row>
    <row r="13" spans="1:45" x14ac:dyDescent="0.4">
      <c r="A13" s="175">
        <v>3</v>
      </c>
      <c r="J13" s="175">
        <v>8</v>
      </c>
      <c r="AA13" s="175">
        <v>4</v>
      </c>
      <c r="AN13" s="175">
        <v>1</v>
      </c>
    </row>
    <row r="14" spans="1:45" x14ac:dyDescent="0.4">
      <c r="A14" s="175">
        <v>1</v>
      </c>
      <c r="J14" s="175">
        <v>8</v>
      </c>
      <c r="AA14" s="175">
        <v>22</v>
      </c>
      <c r="AN14" s="175">
        <v>2</v>
      </c>
    </row>
    <row r="15" spans="1:45" x14ac:dyDescent="0.4">
      <c r="AN15" s="175">
        <v>3</v>
      </c>
    </row>
    <row r="16" spans="1:45" x14ac:dyDescent="0.4">
      <c r="AN16" s="175">
        <v>3</v>
      </c>
    </row>
    <row r="17" spans="40:40" x14ac:dyDescent="0.4">
      <c r="AN17" s="175">
        <v>1</v>
      </c>
    </row>
    <row r="18" spans="40:40" x14ac:dyDescent="0.4">
      <c r="AN18" s="175">
        <v>1</v>
      </c>
    </row>
    <row r="19" spans="40:40" x14ac:dyDescent="0.4">
      <c r="AN19" s="175">
        <v>1</v>
      </c>
    </row>
    <row r="20" spans="40:40" x14ac:dyDescent="0.4">
      <c r="AN20" s="175">
        <v>1</v>
      </c>
    </row>
    <row r="21" spans="40:40" x14ac:dyDescent="0.4">
      <c r="AN21" s="175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H16"/>
  <sheetViews>
    <sheetView workbookViewId="0">
      <selection sqref="A1:AH1"/>
    </sheetView>
  </sheetViews>
  <sheetFormatPr defaultRowHeight="18.75" x14ac:dyDescent="0.4"/>
  <cols>
    <col min="1" max="1" width="6.375" customWidth="1"/>
    <col min="2" max="2" width="4.375" style="175" customWidth="1"/>
    <col min="3" max="32" width="4.75" style="175" customWidth="1"/>
    <col min="33" max="33" width="6.5" style="175" customWidth="1"/>
    <col min="34" max="34" width="5.875" style="175" customWidth="1"/>
  </cols>
  <sheetData>
    <row r="1" spans="1:34" x14ac:dyDescent="0.4">
      <c r="A1">
        <v>1</v>
      </c>
      <c r="B1" s="175">
        <v>4</v>
      </c>
      <c r="C1" s="175">
        <v>6</v>
      </c>
      <c r="D1" s="175">
        <v>22</v>
      </c>
      <c r="E1" s="175">
        <v>2</v>
      </c>
      <c r="F1" s="175">
        <v>3</v>
      </c>
      <c r="G1" s="175">
        <v>6</v>
      </c>
      <c r="H1" s="175">
        <v>32</v>
      </c>
      <c r="I1" s="175">
        <v>3</v>
      </c>
      <c r="J1" s="175">
        <v>3</v>
      </c>
      <c r="K1" s="175">
        <v>2</v>
      </c>
      <c r="L1" s="175">
        <v>2</v>
      </c>
      <c r="M1" s="175">
        <v>1</v>
      </c>
      <c r="N1" s="175">
        <v>7</v>
      </c>
      <c r="O1" s="175">
        <v>8</v>
      </c>
      <c r="P1" s="175">
        <v>7</v>
      </c>
      <c r="Q1" s="175">
        <v>25</v>
      </c>
      <c r="R1" s="175">
        <v>18</v>
      </c>
      <c r="S1" s="175">
        <v>2</v>
      </c>
      <c r="T1" s="175">
        <v>14</v>
      </c>
      <c r="U1" s="175">
        <v>1</v>
      </c>
      <c r="V1" s="175">
        <v>5</v>
      </c>
      <c r="W1" s="175">
        <v>1</v>
      </c>
      <c r="X1" s="175">
        <v>4</v>
      </c>
      <c r="Y1" s="175">
        <v>8</v>
      </c>
      <c r="Z1" s="175">
        <v>61</v>
      </c>
      <c r="AA1" s="175">
        <v>2</v>
      </c>
      <c r="AB1" s="175">
        <v>3</v>
      </c>
      <c r="AC1" s="175">
        <v>1</v>
      </c>
      <c r="AD1" s="175">
        <v>20</v>
      </c>
      <c r="AE1" s="175">
        <v>10</v>
      </c>
      <c r="AF1" s="175">
        <v>12</v>
      </c>
      <c r="AG1" s="175">
        <v>18</v>
      </c>
      <c r="AH1" s="175">
        <v>1</v>
      </c>
    </row>
    <row r="3" spans="1:34" x14ac:dyDescent="0.4">
      <c r="A3">
        <f t="shared" ref="A3:AH3" si="0">SUM(A5:A20)</f>
        <v>1</v>
      </c>
      <c r="B3" s="109">
        <f t="shared" si="0"/>
        <v>4</v>
      </c>
      <c r="C3" s="109">
        <f t="shared" si="0"/>
        <v>6</v>
      </c>
      <c r="D3" s="109">
        <f t="shared" si="0"/>
        <v>22</v>
      </c>
      <c r="E3" s="109">
        <f t="shared" si="0"/>
        <v>2</v>
      </c>
      <c r="F3" s="109">
        <f t="shared" si="0"/>
        <v>3</v>
      </c>
      <c r="G3" s="109">
        <f t="shared" si="0"/>
        <v>6</v>
      </c>
      <c r="H3" s="109">
        <f t="shared" si="0"/>
        <v>32</v>
      </c>
      <c r="I3" s="109">
        <f t="shared" si="0"/>
        <v>3</v>
      </c>
      <c r="J3" s="109">
        <f t="shared" si="0"/>
        <v>3</v>
      </c>
      <c r="K3" s="109">
        <f t="shared" si="0"/>
        <v>2</v>
      </c>
      <c r="L3" s="109">
        <f t="shared" si="0"/>
        <v>2</v>
      </c>
      <c r="M3" s="109">
        <f t="shared" si="0"/>
        <v>1</v>
      </c>
      <c r="N3" s="109">
        <f t="shared" si="0"/>
        <v>7</v>
      </c>
      <c r="O3" s="109">
        <f t="shared" si="0"/>
        <v>8</v>
      </c>
      <c r="P3" s="109">
        <f t="shared" si="0"/>
        <v>7</v>
      </c>
      <c r="Q3" s="109">
        <f t="shared" si="0"/>
        <v>25</v>
      </c>
      <c r="R3" s="109">
        <f t="shared" si="0"/>
        <v>18</v>
      </c>
      <c r="S3" s="109">
        <f t="shared" si="0"/>
        <v>2</v>
      </c>
      <c r="T3" s="109">
        <f t="shared" si="0"/>
        <v>14</v>
      </c>
      <c r="U3" s="109">
        <f t="shared" si="0"/>
        <v>1</v>
      </c>
      <c r="V3" s="109">
        <f t="shared" si="0"/>
        <v>5</v>
      </c>
      <c r="W3" s="109">
        <f t="shared" si="0"/>
        <v>1</v>
      </c>
      <c r="X3" s="109">
        <f t="shared" si="0"/>
        <v>4</v>
      </c>
      <c r="Y3" s="109">
        <f t="shared" si="0"/>
        <v>8</v>
      </c>
      <c r="Z3" s="109">
        <f t="shared" si="0"/>
        <v>61</v>
      </c>
      <c r="AA3" s="109">
        <f t="shared" si="0"/>
        <v>2</v>
      </c>
      <c r="AB3" s="109">
        <f t="shared" si="0"/>
        <v>3</v>
      </c>
      <c r="AC3" s="109">
        <f t="shared" si="0"/>
        <v>1</v>
      </c>
      <c r="AD3" s="109">
        <f t="shared" si="0"/>
        <v>20</v>
      </c>
      <c r="AE3" s="109">
        <f t="shared" si="0"/>
        <v>10</v>
      </c>
      <c r="AF3" s="109">
        <f t="shared" si="0"/>
        <v>12</v>
      </c>
      <c r="AG3" s="109">
        <f t="shared" si="0"/>
        <v>18</v>
      </c>
      <c r="AH3" s="109">
        <f t="shared" si="0"/>
        <v>1</v>
      </c>
    </row>
    <row r="4" spans="1:34" s="177" customFormat="1" ht="19.899999999999999" customHeight="1" x14ac:dyDescent="0.4">
      <c r="A4" s="182" t="s">
        <v>643</v>
      </c>
      <c r="B4" s="182" t="s">
        <v>637</v>
      </c>
      <c r="C4" s="182" t="s">
        <v>348</v>
      </c>
      <c r="D4" s="182" t="s">
        <v>363</v>
      </c>
      <c r="E4" s="182" t="s">
        <v>651</v>
      </c>
      <c r="F4" s="182" t="s">
        <v>655</v>
      </c>
      <c r="G4" s="182" t="s">
        <v>66</v>
      </c>
      <c r="H4" s="182" t="s">
        <v>471</v>
      </c>
      <c r="I4" s="182" t="s">
        <v>391</v>
      </c>
      <c r="J4" s="182" t="s">
        <v>452</v>
      </c>
      <c r="K4" s="182" t="s">
        <v>236</v>
      </c>
      <c r="L4" s="182" t="s">
        <v>649</v>
      </c>
      <c r="M4" s="182" t="s">
        <v>646</v>
      </c>
      <c r="N4" s="182" t="s">
        <v>645</v>
      </c>
      <c r="O4" s="182" t="s">
        <v>650</v>
      </c>
      <c r="P4" s="182" t="s">
        <v>638</v>
      </c>
      <c r="Q4" s="28" t="s">
        <v>639</v>
      </c>
      <c r="R4" s="28" t="s">
        <v>640</v>
      </c>
      <c r="S4" s="28" t="s">
        <v>648</v>
      </c>
      <c r="T4" s="28" t="s">
        <v>175</v>
      </c>
      <c r="U4" s="28" t="s">
        <v>244</v>
      </c>
      <c r="V4" s="28" t="s">
        <v>636</v>
      </c>
      <c r="W4" s="28" t="s">
        <v>647</v>
      </c>
      <c r="X4" s="28" t="s">
        <v>657</v>
      </c>
      <c r="Y4" s="28" t="s">
        <v>652</v>
      </c>
      <c r="Z4" s="28" t="s">
        <v>635</v>
      </c>
      <c r="AA4" s="28" t="s">
        <v>653</v>
      </c>
      <c r="AB4" s="28" t="s">
        <v>642</v>
      </c>
      <c r="AC4" s="28" t="s">
        <v>658</v>
      </c>
      <c r="AD4" s="28" t="s">
        <v>154</v>
      </c>
      <c r="AE4" s="28" t="s">
        <v>254</v>
      </c>
      <c r="AF4" s="28" t="s">
        <v>634</v>
      </c>
      <c r="AG4" s="28" t="s">
        <v>641</v>
      </c>
      <c r="AH4" s="28" t="s">
        <v>23</v>
      </c>
    </row>
    <row r="5" spans="1:34" x14ac:dyDescent="0.4">
      <c r="A5">
        <v>1</v>
      </c>
      <c r="B5" s="175">
        <v>1</v>
      </c>
      <c r="C5" s="175">
        <v>4</v>
      </c>
      <c r="D5" s="175">
        <v>17</v>
      </c>
      <c r="E5" s="175">
        <v>1</v>
      </c>
      <c r="F5" s="175">
        <v>3</v>
      </c>
      <c r="G5" s="175">
        <v>6</v>
      </c>
      <c r="H5" s="175">
        <v>16</v>
      </c>
      <c r="I5" s="175">
        <v>1</v>
      </c>
      <c r="J5" s="175">
        <v>1</v>
      </c>
      <c r="K5" s="175">
        <v>1</v>
      </c>
      <c r="L5" s="175">
        <v>1</v>
      </c>
      <c r="M5" s="175">
        <v>1</v>
      </c>
      <c r="N5" s="175">
        <v>1</v>
      </c>
      <c r="O5" s="175">
        <v>4</v>
      </c>
      <c r="P5" s="175">
        <v>2</v>
      </c>
      <c r="Q5" s="175">
        <v>4</v>
      </c>
      <c r="R5" s="175">
        <v>2</v>
      </c>
      <c r="S5" s="175">
        <v>1</v>
      </c>
      <c r="T5" s="175">
        <v>8</v>
      </c>
      <c r="U5" s="175">
        <v>1</v>
      </c>
      <c r="V5" s="175">
        <v>3</v>
      </c>
      <c r="W5" s="175">
        <v>1</v>
      </c>
      <c r="X5" s="175">
        <v>2</v>
      </c>
      <c r="Y5" s="175">
        <v>8</v>
      </c>
      <c r="Z5" s="175">
        <v>18</v>
      </c>
      <c r="AA5" s="175">
        <v>2</v>
      </c>
      <c r="AB5" s="175">
        <v>3</v>
      </c>
      <c r="AC5" s="175">
        <v>1</v>
      </c>
      <c r="AD5" s="175">
        <v>20</v>
      </c>
      <c r="AE5" s="175">
        <v>10</v>
      </c>
      <c r="AF5" s="175">
        <v>12</v>
      </c>
      <c r="AG5" s="175">
        <v>4</v>
      </c>
      <c r="AH5" s="175">
        <v>1</v>
      </c>
    </row>
    <row r="6" spans="1:34" x14ac:dyDescent="0.4">
      <c r="B6" s="175">
        <v>1</v>
      </c>
      <c r="C6" s="175">
        <v>2</v>
      </c>
      <c r="D6" s="175">
        <v>4</v>
      </c>
      <c r="E6" s="175">
        <v>1</v>
      </c>
      <c r="H6" s="175">
        <v>16</v>
      </c>
      <c r="I6" s="175">
        <v>2</v>
      </c>
      <c r="J6" s="175">
        <v>1</v>
      </c>
      <c r="K6" s="175">
        <v>1</v>
      </c>
      <c r="L6" s="175">
        <v>1</v>
      </c>
      <c r="N6" s="175">
        <v>1</v>
      </c>
      <c r="O6" s="175">
        <v>4</v>
      </c>
      <c r="P6" s="175">
        <v>2</v>
      </c>
      <c r="Q6" s="175">
        <v>4</v>
      </c>
      <c r="R6" s="175">
        <v>2</v>
      </c>
      <c r="S6" s="175">
        <v>1</v>
      </c>
      <c r="T6" s="175">
        <v>6</v>
      </c>
      <c r="V6" s="175">
        <v>1</v>
      </c>
      <c r="X6" s="175">
        <v>2</v>
      </c>
      <c r="Z6" s="175">
        <v>3</v>
      </c>
      <c r="AG6" s="175">
        <v>1</v>
      </c>
    </row>
    <row r="7" spans="1:34" x14ac:dyDescent="0.4">
      <c r="B7" s="175">
        <v>1</v>
      </c>
      <c r="D7" s="175">
        <v>1</v>
      </c>
      <c r="J7" s="175">
        <v>1</v>
      </c>
      <c r="N7" s="175">
        <v>3</v>
      </c>
      <c r="P7" s="175">
        <v>1</v>
      </c>
      <c r="Q7" s="175">
        <v>7</v>
      </c>
      <c r="R7" s="175">
        <v>2</v>
      </c>
      <c r="V7" s="175">
        <v>1</v>
      </c>
      <c r="Z7" s="175">
        <v>4</v>
      </c>
      <c r="AG7" s="175">
        <v>1</v>
      </c>
    </row>
    <row r="8" spans="1:34" x14ac:dyDescent="0.4">
      <c r="B8" s="175">
        <v>1</v>
      </c>
      <c r="N8" s="175">
        <v>2</v>
      </c>
      <c r="P8" s="175">
        <v>2</v>
      </c>
      <c r="Q8" s="175">
        <v>2</v>
      </c>
      <c r="R8" s="175">
        <v>2</v>
      </c>
      <c r="Z8" s="175">
        <v>14</v>
      </c>
      <c r="AG8" s="175">
        <v>2</v>
      </c>
    </row>
    <row r="9" spans="1:34" x14ac:dyDescent="0.4">
      <c r="Q9" s="175">
        <v>1</v>
      </c>
      <c r="R9" s="175">
        <v>2</v>
      </c>
      <c r="Z9" s="175">
        <v>12</v>
      </c>
      <c r="AG9" s="175">
        <v>1</v>
      </c>
    </row>
    <row r="10" spans="1:34" x14ac:dyDescent="0.4">
      <c r="Q10" s="175">
        <v>1</v>
      </c>
      <c r="R10" s="175">
        <v>2</v>
      </c>
      <c r="Z10" s="175">
        <v>10</v>
      </c>
      <c r="AG10" s="175">
        <v>2</v>
      </c>
    </row>
    <row r="11" spans="1:34" x14ac:dyDescent="0.4">
      <c r="Q11" s="175">
        <v>1</v>
      </c>
      <c r="R11" s="175">
        <v>1</v>
      </c>
      <c r="AG11" s="175">
        <v>2</v>
      </c>
    </row>
    <row r="12" spans="1:34" x14ac:dyDescent="0.4">
      <c r="Q12" s="175">
        <v>1</v>
      </c>
      <c r="R12" s="175">
        <v>1</v>
      </c>
      <c r="AG12" s="175">
        <v>1</v>
      </c>
    </row>
    <row r="13" spans="1:34" x14ac:dyDescent="0.4">
      <c r="Q13" s="175">
        <v>1</v>
      </c>
      <c r="R13" s="175">
        <v>1</v>
      </c>
      <c r="AG13" s="175">
        <v>1</v>
      </c>
    </row>
    <row r="14" spans="1:34" x14ac:dyDescent="0.4">
      <c r="Q14" s="175">
        <v>1</v>
      </c>
      <c r="R14" s="175">
        <v>1</v>
      </c>
      <c r="AG14" s="175">
        <v>1</v>
      </c>
    </row>
    <row r="15" spans="1:34" x14ac:dyDescent="0.4">
      <c r="Q15" s="175">
        <v>2</v>
      </c>
      <c r="R15" s="175">
        <v>2</v>
      </c>
      <c r="AG15" s="175">
        <v>1</v>
      </c>
    </row>
    <row r="16" spans="1:34" x14ac:dyDescent="0.4">
      <c r="AG16" s="175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Y19"/>
  <sheetViews>
    <sheetView workbookViewId="0">
      <selection sqref="A1:AY1"/>
    </sheetView>
  </sheetViews>
  <sheetFormatPr defaultRowHeight="18.75" x14ac:dyDescent="0.4"/>
  <cols>
    <col min="1" max="48" width="4.75" style="175" customWidth="1"/>
    <col min="49" max="49" width="6" customWidth="1"/>
    <col min="50" max="51" width="6.75" customWidth="1"/>
  </cols>
  <sheetData>
    <row r="1" spans="1:51" x14ac:dyDescent="0.4">
      <c r="A1" s="175">
        <v>16</v>
      </c>
      <c r="B1" s="175">
        <v>111</v>
      </c>
      <c r="C1" s="175">
        <v>10</v>
      </c>
      <c r="D1" s="175">
        <v>6</v>
      </c>
      <c r="E1" s="175">
        <v>1</v>
      </c>
      <c r="F1" s="175">
        <v>23</v>
      </c>
      <c r="G1" s="175">
        <v>5</v>
      </c>
      <c r="H1" s="175">
        <v>14</v>
      </c>
      <c r="I1" s="175">
        <v>1</v>
      </c>
      <c r="J1" s="175">
        <v>5</v>
      </c>
      <c r="K1" s="175">
        <v>15</v>
      </c>
      <c r="L1" s="175">
        <v>12</v>
      </c>
      <c r="M1" s="175">
        <v>17</v>
      </c>
      <c r="N1" s="175">
        <v>2</v>
      </c>
      <c r="O1" s="175">
        <v>6</v>
      </c>
      <c r="P1" s="175">
        <v>10</v>
      </c>
      <c r="Q1" s="175">
        <v>28</v>
      </c>
      <c r="R1" s="175">
        <v>47</v>
      </c>
      <c r="S1" s="175">
        <v>0</v>
      </c>
      <c r="T1" s="175">
        <v>4</v>
      </c>
      <c r="U1" s="175">
        <v>90</v>
      </c>
      <c r="V1" s="175">
        <v>19</v>
      </c>
      <c r="W1" s="175">
        <v>2</v>
      </c>
      <c r="X1" s="175">
        <v>27</v>
      </c>
      <c r="Y1" s="175">
        <v>4</v>
      </c>
      <c r="Z1" s="175">
        <v>7</v>
      </c>
      <c r="AA1" s="175">
        <v>1</v>
      </c>
      <c r="AB1" s="175">
        <v>1</v>
      </c>
      <c r="AC1" s="175">
        <v>14</v>
      </c>
      <c r="AD1" s="175">
        <v>6</v>
      </c>
      <c r="AE1" s="175">
        <v>4</v>
      </c>
      <c r="AF1" s="175">
        <v>1</v>
      </c>
      <c r="AG1" s="175">
        <v>14</v>
      </c>
      <c r="AH1" s="175">
        <v>0</v>
      </c>
      <c r="AI1" s="175">
        <v>0</v>
      </c>
      <c r="AJ1" s="175">
        <v>8</v>
      </c>
      <c r="AK1" s="175">
        <v>5</v>
      </c>
      <c r="AL1" s="175">
        <v>0</v>
      </c>
      <c r="AM1" s="175">
        <v>0</v>
      </c>
      <c r="AN1" s="175">
        <v>0</v>
      </c>
      <c r="AO1" s="175">
        <v>0</v>
      </c>
      <c r="AP1" s="175">
        <v>0</v>
      </c>
      <c r="AQ1" s="175">
        <v>0</v>
      </c>
      <c r="AR1" s="175">
        <v>0</v>
      </c>
      <c r="AS1" s="175">
        <v>0</v>
      </c>
      <c r="AT1" s="175">
        <v>0</v>
      </c>
      <c r="AU1" s="175">
        <v>0</v>
      </c>
      <c r="AV1" s="175">
        <v>0</v>
      </c>
      <c r="AW1">
        <v>0</v>
      </c>
      <c r="AX1">
        <v>0</v>
      </c>
      <c r="AY1">
        <v>0</v>
      </c>
    </row>
    <row r="3" spans="1:51" x14ac:dyDescent="0.4">
      <c r="A3" s="175">
        <f t="shared" ref="A3:AY3" si="0">SUM(A5:A47)</f>
        <v>16</v>
      </c>
      <c r="B3" s="175">
        <f t="shared" si="0"/>
        <v>111</v>
      </c>
      <c r="C3" s="175">
        <f t="shared" si="0"/>
        <v>10</v>
      </c>
      <c r="D3" s="175">
        <f t="shared" si="0"/>
        <v>6</v>
      </c>
      <c r="E3" s="175">
        <f t="shared" si="0"/>
        <v>1</v>
      </c>
      <c r="F3" s="175">
        <f t="shared" si="0"/>
        <v>23</v>
      </c>
      <c r="G3" s="175">
        <f t="shared" si="0"/>
        <v>5</v>
      </c>
      <c r="H3" s="175">
        <f t="shared" si="0"/>
        <v>14</v>
      </c>
      <c r="I3" s="175">
        <f t="shared" si="0"/>
        <v>1</v>
      </c>
      <c r="J3" s="175">
        <f t="shared" si="0"/>
        <v>5</v>
      </c>
      <c r="K3" s="175">
        <f t="shared" si="0"/>
        <v>15</v>
      </c>
      <c r="L3" s="175">
        <f t="shared" si="0"/>
        <v>12</v>
      </c>
      <c r="M3" s="175">
        <f t="shared" si="0"/>
        <v>17</v>
      </c>
      <c r="N3" s="175">
        <f t="shared" si="0"/>
        <v>2</v>
      </c>
      <c r="O3" s="175">
        <f t="shared" si="0"/>
        <v>6</v>
      </c>
      <c r="P3" s="175">
        <f t="shared" si="0"/>
        <v>10</v>
      </c>
      <c r="Q3" s="175">
        <f t="shared" si="0"/>
        <v>28</v>
      </c>
      <c r="R3" s="175">
        <f t="shared" si="0"/>
        <v>47</v>
      </c>
      <c r="S3" s="175">
        <f t="shared" si="0"/>
        <v>0</v>
      </c>
      <c r="T3" s="175">
        <f t="shared" si="0"/>
        <v>4</v>
      </c>
      <c r="U3" s="175">
        <f t="shared" si="0"/>
        <v>90</v>
      </c>
      <c r="V3" s="175">
        <f t="shared" si="0"/>
        <v>19</v>
      </c>
      <c r="W3" s="175">
        <f t="shared" si="0"/>
        <v>2</v>
      </c>
      <c r="X3" s="175">
        <f t="shared" si="0"/>
        <v>27</v>
      </c>
      <c r="Y3" s="175">
        <f t="shared" si="0"/>
        <v>4</v>
      </c>
      <c r="Z3" s="175">
        <f t="shared" si="0"/>
        <v>7</v>
      </c>
      <c r="AA3" s="175">
        <f t="shared" si="0"/>
        <v>1</v>
      </c>
      <c r="AB3" s="175">
        <f t="shared" si="0"/>
        <v>1</v>
      </c>
      <c r="AC3" s="175">
        <f t="shared" si="0"/>
        <v>14</v>
      </c>
      <c r="AD3" s="175">
        <f t="shared" si="0"/>
        <v>6</v>
      </c>
      <c r="AE3" s="175">
        <f t="shared" si="0"/>
        <v>4</v>
      </c>
      <c r="AF3" s="175">
        <f t="shared" si="0"/>
        <v>1</v>
      </c>
      <c r="AG3" s="175">
        <f t="shared" si="0"/>
        <v>14</v>
      </c>
      <c r="AH3" s="175">
        <f t="shared" si="0"/>
        <v>0</v>
      </c>
      <c r="AI3" s="175">
        <f t="shared" si="0"/>
        <v>0</v>
      </c>
      <c r="AJ3" s="175">
        <f t="shared" si="0"/>
        <v>8</v>
      </c>
      <c r="AK3" s="175">
        <f t="shared" si="0"/>
        <v>5</v>
      </c>
      <c r="AL3" s="175">
        <f t="shared" si="0"/>
        <v>0</v>
      </c>
      <c r="AM3" s="175">
        <f t="shared" si="0"/>
        <v>0</v>
      </c>
      <c r="AN3" s="175">
        <f t="shared" si="0"/>
        <v>0</v>
      </c>
      <c r="AO3" s="175">
        <f t="shared" si="0"/>
        <v>0</v>
      </c>
      <c r="AP3" s="175">
        <f t="shared" si="0"/>
        <v>0</v>
      </c>
      <c r="AQ3" s="175">
        <f t="shared" si="0"/>
        <v>0</v>
      </c>
      <c r="AR3" s="175">
        <f t="shared" si="0"/>
        <v>0</v>
      </c>
      <c r="AS3" s="175">
        <f t="shared" si="0"/>
        <v>0</v>
      </c>
      <c r="AT3" s="175">
        <f t="shared" si="0"/>
        <v>0</v>
      </c>
      <c r="AU3" s="175">
        <f t="shared" si="0"/>
        <v>0</v>
      </c>
      <c r="AV3" s="175">
        <f t="shared" si="0"/>
        <v>0</v>
      </c>
      <c r="AW3" s="175">
        <f t="shared" si="0"/>
        <v>0</v>
      </c>
      <c r="AX3" s="175">
        <f t="shared" si="0"/>
        <v>0</v>
      </c>
      <c r="AY3" s="175">
        <f t="shared" si="0"/>
        <v>0</v>
      </c>
    </row>
    <row r="4" spans="1:51" s="177" customFormat="1" ht="19.899999999999999" customHeight="1" x14ac:dyDescent="0.4">
      <c r="A4" s="113" t="s">
        <v>352</v>
      </c>
      <c r="B4" s="113" t="s">
        <v>489</v>
      </c>
      <c r="C4" s="113" t="s">
        <v>410</v>
      </c>
      <c r="D4" s="113" t="s">
        <v>533</v>
      </c>
      <c r="E4" s="113" t="s">
        <v>536</v>
      </c>
      <c r="F4" s="113" t="s">
        <v>308</v>
      </c>
      <c r="G4" s="113" t="s">
        <v>139</v>
      </c>
      <c r="H4" s="113" t="s">
        <v>260</v>
      </c>
      <c r="I4" s="113" t="s">
        <v>537</v>
      </c>
      <c r="J4" s="113" t="s">
        <v>256</v>
      </c>
      <c r="K4" s="113" t="s">
        <v>299</v>
      </c>
      <c r="L4" s="113" t="s">
        <v>181</v>
      </c>
      <c r="M4" s="113" t="s">
        <v>538</v>
      </c>
      <c r="N4" s="113" t="s">
        <v>181</v>
      </c>
      <c r="O4" s="113" t="s">
        <v>540</v>
      </c>
      <c r="P4" s="113" t="s">
        <v>542</v>
      </c>
      <c r="Q4" s="113" t="s">
        <v>631</v>
      </c>
      <c r="R4" s="113" t="s">
        <v>166</v>
      </c>
      <c r="S4" s="113" t="s">
        <v>465</v>
      </c>
      <c r="T4" s="113" t="s">
        <v>484</v>
      </c>
      <c r="U4" s="113" t="s">
        <v>313</v>
      </c>
      <c r="V4" s="113" t="s">
        <v>358</v>
      </c>
      <c r="W4" s="113" t="s">
        <v>543</v>
      </c>
      <c r="X4" s="113" t="s">
        <v>509</v>
      </c>
      <c r="Y4" s="113" t="s">
        <v>324</v>
      </c>
      <c r="Z4" s="113" t="s">
        <v>545</v>
      </c>
      <c r="AA4" s="113" t="s">
        <v>425</v>
      </c>
      <c r="AB4" s="113" t="s">
        <v>500</v>
      </c>
      <c r="AC4" s="113" t="s">
        <v>547</v>
      </c>
      <c r="AD4" s="113" t="s">
        <v>548</v>
      </c>
      <c r="AE4" s="113" t="s">
        <v>550</v>
      </c>
      <c r="AF4" s="113" t="s">
        <v>47</v>
      </c>
      <c r="AG4" s="113" t="s">
        <v>181</v>
      </c>
      <c r="AH4" s="113" t="s">
        <v>551</v>
      </c>
      <c r="AI4" s="113" t="s">
        <v>421</v>
      </c>
      <c r="AJ4" s="113" t="s">
        <v>370</v>
      </c>
      <c r="AK4" s="113" t="s">
        <v>630</v>
      </c>
      <c r="AL4" s="113" t="s">
        <v>469</v>
      </c>
      <c r="AM4" s="113" t="s">
        <v>385</v>
      </c>
      <c r="AN4" s="113" t="s">
        <v>553</v>
      </c>
      <c r="AO4" s="113" t="s">
        <v>491</v>
      </c>
      <c r="AP4" s="113" t="s">
        <v>226</v>
      </c>
      <c r="AQ4" s="113" t="s">
        <v>555</v>
      </c>
      <c r="AR4" s="113" t="s">
        <v>501</v>
      </c>
      <c r="AS4" s="113" t="s">
        <v>556</v>
      </c>
      <c r="AT4" s="113" t="s">
        <v>557</v>
      </c>
      <c r="AU4" s="113" t="s">
        <v>549</v>
      </c>
      <c r="AV4" s="113" t="s">
        <v>559</v>
      </c>
      <c r="AW4" s="113" t="s">
        <v>560</v>
      </c>
      <c r="AX4" s="113" t="s">
        <v>368</v>
      </c>
      <c r="AY4" s="113" t="s">
        <v>239</v>
      </c>
    </row>
    <row r="5" spans="1:51" x14ac:dyDescent="0.4">
      <c r="A5" s="175">
        <v>2</v>
      </c>
      <c r="B5" s="175">
        <v>16</v>
      </c>
      <c r="C5" s="175">
        <v>10</v>
      </c>
      <c r="D5" s="175">
        <v>6</v>
      </c>
      <c r="E5" s="175">
        <v>1</v>
      </c>
      <c r="F5" s="175">
        <v>1</v>
      </c>
      <c r="G5" s="175">
        <v>5</v>
      </c>
      <c r="H5" s="175">
        <v>4</v>
      </c>
      <c r="I5" s="175">
        <v>1</v>
      </c>
      <c r="J5" s="175">
        <v>1</v>
      </c>
      <c r="K5" s="175">
        <v>1</v>
      </c>
      <c r="L5" s="175">
        <v>12</v>
      </c>
      <c r="M5" s="175">
        <v>10</v>
      </c>
      <c r="N5" s="175">
        <v>1</v>
      </c>
      <c r="O5" s="175">
        <v>1</v>
      </c>
      <c r="P5" s="175">
        <v>2</v>
      </c>
      <c r="Q5" s="175">
        <v>6</v>
      </c>
      <c r="R5" s="175">
        <v>12</v>
      </c>
      <c r="T5" s="175">
        <v>4</v>
      </c>
      <c r="U5" s="175">
        <v>21</v>
      </c>
      <c r="V5" s="175">
        <v>10</v>
      </c>
      <c r="W5" s="175">
        <v>2</v>
      </c>
      <c r="X5" s="175">
        <v>27</v>
      </c>
      <c r="Y5" s="175">
        <v>1</v>
      </c>
      <c r="Z5" s="175">
        <v>1</v>
      </c>
      <c r="AA5" s="175">
        <v>1</v>
      </c>
      <c r="AB5" s="175">
        <v>1</v>
      </c>
      <c r="AC5" s="175">
        <v>14</v>
      </c>
      <c r="AD5" s="175">
        <v>2</v>
      </c>
      <c r="AE5" s="175">
        <v>4</v>
      </c>
      <c r="AF5" s="175">
        <v>1</v>
      </c>
      <c r="AG5" s="175">
        <v>14</v>
      </c>
      <c r="AJ5" s="175">
        <v>2</v>
      </c>
      <c r="AK5" s="175">
        <v>5</v>
      </c>
    </row>
    <row r="6" spans="1:51" x14ac:dyDescent="0.4">
      <c r="A6" s="175">
        <v>2</v>
      </c>
      <c r="B6" s="175">
        <v>12</v>
      </c>
      <c r="F6" s="175">
        <v>2</v>
      </c>
      <c r="H6" s="175">
        <v>4</v>
      </c>
      <c r="J6" s="175">
        <v>1</v>
      </c>
      <c r="K6" s="175">
        <v>1</v>
      </c>
      <c r="M6" s="175">
        <v>5</v>
      </c>
      <c r="N6" s="175">
        <v>1</v>
      </c>
      <c r="O6" s="175">
        <v>1</v>
      </c>
      <c r="P6" s="175">
        <v>6</v>
      </c>
      <c r="Q6" s="175">
        <v>4</v>
      </c>
      <c r="R6" s="175">
        <v>12</v>
      </c>
      <c r="U6" s="175">
        <v>6</v>
      </c>
      <c r="V6" s="175">
        <v>9</v>
      </c>
      <c r="Y6" s="175">
        <v>1</v>
      </c>
      <c r="Z6" s="175">
        <v>2</v>
      </c>
      <c r="AD6" s="175">
        <v>2</v>
      </c>
      <c r="AJ6" s="175">
        <v>2</v>
      </c>
    </row>
    <row r="7" spans="1:51" x14ac:dyDescent="0.4">
      <c r="A7" s="175">
        <v>1</v>
      </c>
      <c r="B7" s="175">
        <v>9</v>
      </c>
      <c r="F7" s="175">
        <v>1</v>
      </c>
      <c r="H7" s="175">
        <v>3</v>
      </c>
      <c r="J7" s="175">
        <v>3</v>
      </c>
      <c r="K7" s="175">
        <v>1</v>
      </c>
      <c r="M7" s="175">
        <v>2</v>
      </c>
      <c r="O7" s="175">
        <v>3</v>
      </c>
      <c r="P7" s="175">
        <v>2</v>
      </c>
      <c r="Q7" s="175">
        <v>2</v>
      </c>
      <c r="R7" s="175">
        <v>22</v>
      </c>
      <c r="U7" s="175">
        <v>26</v>
      </c>
      <c r="Y7" s="175">
        <v>2</v>
      </c>
      <c r="Z7" s="175">
        <v>4</v>
      </c>
      <c r="AD7" s="175">
        <v>2</v>
      </c>
      <c r="AJ7" s="175">
        <v>4</v>
      </c>
    </row>
    <row r="8" spans="1:51" x14ac:dyDescent="0.4">
      <c r="A8" s="175">
        <v>1</v>
      </c>
      <c r="B8" s="175">
        <v>3</v>
      </c>
      <c r="F8" s="175">
        <v>8</v>
      </c>
      <c r="H8" s="175">
        <v>1</v>
      </c>
      <c r="K8" s="175">
        <v>1</v>
      </c>
      <c r="O8" s="175">
        <v>1</v>
      </c>
      <c r="Q8" s="175">
        <v>4</v>
      </c>
      <c r="R8" s="175">
        <v>1</v>
      </c>
      <c r="U8" s="175">
        <v>21</v>
      </c>
    </row>
    <row r="9" spans="1:51" x14ac:dyDescent="0.4">
      <c r="A9" s="175">
        <v>2</v>
      </c>
      <c r="B9" s="175">
        <v>1</v>
      </c>
      <c r="F9" s="175">
        <v>1</v>
      </c>
      <c r="H9" s="175">
        <v>2</v>
      </c>
      <c r="K9" s="175">
        <v>11</v>
      </c>
      <c r="Q9" s="175">
        <v>6</v>
      </c>
      <c r="U9" s="175">
        <v>14</v>
      </c>
    </row>
    <row r="10" spans="1:51" x14ac:dyDescent="0.4">
      <c r="A10" s="175">
        <v>2</v>
      </c>
      <c r="B10" s="175">
        <v>13</v>
      </c>
      <c r="F10" s="175">
        <v>2</v>
      </c>
      <c r="Q10" s="175">
        <v>6</v>
      </c>
      <c r="U10" s="175">
        <v>2</v>
      </c>
    </row>
    <row r="11" spans="1:51" x14ac:dyDescent="0.4">
      <c r="A11" s="175">
        <v>2</v>
      </c>
      <c r="B11" s="175">
        <v>9</v>
      </c>
      <c r="F11" s="175">
        <v>8</v>
      </c>
    </row>
    <row r="12" spans="1:51" x14ac:dyDescent="0.4">
      <c r="A12" s="175">
        <v>4</v>
      </c>
      <c r="B12" s="175">
        <v>1</v>
      </c>
    </row>
    <row r="13" spans="1:51" x14ac:dyDescent="0.4">
      <c r="B13" s="175">
        <v>8</v>
      </c>
    </row>
    <row r="14" spans="1:51" x14ac:dyDescent="0.4">
      <c r="B14" s="175">
        <v>9</v>
      </c>
    </row>
    <row r="15" spans="1:51" x14ac:dyDescent="0.4">
      <c r="B15" s="175">
        <v>9</v>
      </c>
    </row>
    <row r="16" spans="1:51" x14ac:dyDescent="0.4">
      <c r="B16" s="175">
        <v>9</v>
      </c>
    </row>
    <row r="17" spans="2:2" x14ac:dyDescent="0.4">
      <c r="B17" s="175">
        <v>10</v>
      </c>
    </row>
    <row r="18" spans="2:2" x14ac:dyDescent="0.4">
      <c r="B18" s="175">
        <v>1</v>
      </c>
    </row>
    <row r="19" spans="2:2" x14ac:dyDescent="0.4">
      <c r="B19" s="175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AP10"/>
  <sheetViews>
    <sheetView workbookViewId="0">
      <selection sqref="A1:AP1"/>
    </sheetView>
  </sheetViews>
  <sheetFormatPr defaultRowHeight="18.75" x14ac:dyDescent="0.4"/>
  <cols>
    <col min="1" max="39" width="4.75" style="175" customWidth="1"/>
    <col min="40" max="41" width="6.625" customWidth="1"/>
    <col min="42" max="42" width="7.375" customWidth="1"/>
  </cols>
  <sheetData>
    <row r="1" spans="1:42" x14ac:dyDescent="0.4">
      <c r="A1" s="175">
        <v>17</v>
      </c>
      <c r="B1" s="175">
        <v>2</v>
      </c>
      <c r="C1" s="175">
        <v>4</v>
      </c>
      <c r="D1" s="175">
        <v>6</v>
      </c>
      <c r="E1" s="175">
        <v>4</v>
      </c>
      <c r="F1" s="175">
        <v>10</v>
      </c>
      <c r="G1" s="175">
        <v>6</v>
      </c>
      <c r="H1" s="175">
        <v>1</v>
      </c>
      <c r="I1" s="175">
        <v>8</v>
      </c>
      <c r="J1" s="175">
        <v>2</v>
      </c>
      <c r="K1" s="175">
        <v>5</v>
      </c>
      <c r="L1" s="175">
        <v>1</v>
      </c>
      <c r="M1" s="175">
        <v>0</v>
      </c>
      <c r="N1" s="175">
        <v>8</v>
      </c>
      <c r="O1" s="175">
        <v>1</v>
      </c>
      <c r="P1" s="175">
        <v>1</v>
      </c>
      <c r="Q1" s="175">
        <v>3</v>
      </c>
      <c r="R1" s="175">
        <v>6</v>
      </c>
      <c r="S1" s="175">
        <v>0</v>
      </c>
      <c r="T1" s="175">
        <v>1</v>
      </c>
      <c r="U1" s="175">
        <v>2</v>
      </c>
      <c r="V1" s="175">
        <v>1</v>
      </c>
      <c r="W1" s="175">
        <v>1</v>
      </c>
      <c r="X1" s="175">
        <v>1</v>
      </c>
      <c r="Y1" s="175">
        <v>3</v>
      </c>
      <c r="Z1" s="175">
        <v>12</v>
      </c>
      <c r="AA1" s="175">
        <v>2</v>
      </c>
      <c r="AB1" s="175">
        <v>1</v>
      </c>
      <c r="AC1" s="175">
        <v>2</v>
      </c>
      <c r="AD1" s="175">
        <v>9</v>
      </c>
      <c r="AE1" s="175">
        <v>5</v>
      </c>
      <c r="AF1" s="175">
        <v>20</v>
      </c>
      <c r="AG1" s="175">
        <v>2</v>
      </c>
      <c r="AH1" s="175">
        <v>0</v>
      </c>
      <c r="AI1" s="175">
        <v>0</v>
      </c>
      <c r="AJ1" s="175">
        <v>2</v>
      </c>
      <c r="AK1" s="175">
        <v>2</v>
      </c>
      <c r="AL1" s="175">
        <v>0</v>
      </c>
      <c r="AM1" s="175">
        <v>0</v>
      </c>
      <c r="AN1">
        <v>0</v>
      </c>
      <c r="AO1">
        <v>16</v>
      </c>
      <c r="AP1">
        <v>5</v>
      </c>
    </row>
    <row r="3" spans="1:42" x14ac:dyDescent="0.4">
      <c r="A3" s="175">
        <f t="shared" ref="A3:AP3" si="0">SUM(A5:A28)</f>
        <v>17</v>
      </c>
      <c r="B3" s="175">
        <f t="shared" si="0"/>
        <v>2</v>
      </c>
      <c r="C3" s="175">
        <f t="shared" si="0"/>
        <v>4</v>
      </c>
      <c r="D3" s="175">
        <f t="shared" si="0"/>
        <v>6</v>
      </c>
      <c r="E3" s="175">
        <f t="shared" si="0"/>
        <v>4</v>
      </c>
      <c r="F3" s="175">
        <f t="shared" si="0"/>
        <v>10</v>
      </c>
      <c r="G3" s="175">
        <f t="shared" si="0"/>
        <v>6</v>
      </c>
      <c r="H3" s="175">
        <f t="shared" si="0"/>
        <v>1</v>
      </c>
      <c r="I3" s="175">
        <f t="shared" si="0"/>
        <v>8</v>
      </c>
      <c r="J3" s="175">
        <f t="shared" si="0"/>
        <v>2</v>
      </c>
      <c r="K3" s="175">
        <f t="shared" si="0"/>
        <v>5</v>
      </c>
      <c r="L3" s="175">
        <f t="shared" si="0"/>
        <v>1</v>
      </c>
      <c r="M3" s="175">
        <f t="shared" si="0"/>
        <v>0</v>
      </c>
      <c r="N3" s="175">
        <f t="shared" si="0"/>
        <v>8</v>
      </c>
      <c r="O3" s="175">
        <f t="shared" si="0"/>
        <v>1</v>
      </c>
      <c r="P3" s="175">
        <f t="shared" si="0"/>
        <v>1</v>
      </c>
      <c r="Q3" s="175">
        <f t="shared" si="0"/>
        <v>3</v>
      </c>
      <c r="R3" s="175">
        <f t="shared" si="0"/>
        <v>6</v>
      </c>
      <c r="S3" s="175">
        <f t="shared" si="0"/>
        <v>0</v>
      </c>
      <c r="T3" s="175">
        <f t="shared" si="0"/>
        <v>1</v>
      </c>
      <c r="U3" s="175">
        <f t="shared" si="0"/>
        <v>2</v>
      </c>
      <c r="V3" s="175">
        <f t="shared" si="0"/>
        <v>1</v>
      </c>
      <c r="W3" s="175">
        <f t="shared" si="0"/>
        <v>1</v>
      </c>
      <c r="X3" s="175">
        <f t="shared" si="0"/>
        <v>1</v>
      </c>
      <c r="Y3" s="175">
        <f t="shared" si="0"/>
        <v>3</v>
      </c>
      <c r="Z3" s="175">
        <f t="shared" si="0"/>
        <v>12</v>
      </c>
      <c r="AA3" s="175">
        <f t="shared" si="0"/>
        <v>2</v>
      </c>
      <c r="AB3" s="175">
        <f t="shared" si="0"/>
        <v>1</v>
      </c>
      <c r="AC3" s="175">
        <f t="shared" si="0"/>
        <v>2</v>
      </c>
      <c r="AD3" s="175">
        <f t="shared" si="0"/>
        <v>9</v>
      </c>
      <c r="AE3" s="175">
        <f t="shared" si="0"/>
        <v>5</v>
      </c>
      <c r="AF3" s="175">
        <f t="shared" si="0"/>
        <v>20</v>
      </c>
      <c r="AG3" s="175">
        <f t="shared" si="0"/>
        <v>2</v>
      </c>
      <c r="AH3" s="175">
        <f t="shared" si="0"/>
        <v>0</v>
      </c>
      <c r="AI3" s="175">
        <f t="shared" si="0"/>
        <v>0</v>
      </c>
      <c r="AJ3" s="175">
        <f t="shared" si="0"/>
        <v>2</v>
      </c>
      <c r="AK3" s="175">
        <f t="shared" si="0"/>
        <v>2</v>
      </c>
      <c r="AL3" s="175">
        <f t="shared" si="0"/>
        <v>0</v>
      </c>
      <c r="AM3" s="175">
        <f t="shared" si="0"/>
        <v>0</v>
      </c>
      <c r="AN3" s="175">
        <f t="shared" si="0"/>
        <v>0</v>
      </c>
      <c r="AO3" s="175">
        <f t="shared" si="0"/>
        <v>16</v>
      </c>
      <c r="AP3" s="175">
        <f t="shared" si="0"/>
        <v>5</v>
      </c>
    </row>
    <row r="4" spans="1:42" s="177" customFormat="1" ht="19.899999999999999" customHeight="1" x14ac:dyDescent="0.4">
      <c r="A4" s="113" t="s">
        <v>314</v>
      </c>
      <c r="B4" s="113" t="s">
        <v>659</v>
      </c>
      <c r="C4" s="113" t="s">
        <v>561</v>
      </c>
      <c r="D4" s="113" t="s">
        <v>581</v>
      </c>
      <c r="E4" s="113" t="s">
        <v>582</v>
      </c>
      <c r="F4" s="113" t="s">
        <v>583</v>
      </c>
      <c r="G4" s="113" t="s">
        <v>585</v>
      </c>
      <c r="H4" s="113" t="s">
        <v>464</v>
      </c>
      <c r="I4" s="113" t="s">
        <v>270</v>
      </c>
      <c r="J4" s="113" t="s">
        <v>231</v>
      </c>
      <c r="K4" s="113" t="s">
        <v>586</v>
      </c>
      <c r="L4" s="113" t="s">
        <v>587</v>
      </c>
      <c r="M4" s="113" t="s">
        <v>506</v>
      </c>
      <c r="N4" s="113" t="s">
        <v>87</v>
      </c>
      <c r="O4" s="113" t="s">
        <v>241</v>
      </c>
      <c r="P4" s="113" t="s">
        <v>532</v>
      </c>
      <c r="Q4" s="113" t="s">
        <v>661</v>
      </c>
      <c r="R4" s="113" t="s">
        <v>588</v>
      </c>
      <c r="S4" s="113" t="s">
        <v>589</v>
      </c>
      <c r="T4" s="113" t="s">
        <v>334</v>
      </c>
      <c r="U4" s="113" t="s">
        <v>590</v>
      </c>
      <c r="V4" s="113" t="s">
        <v>311</v>
      </c>
      <c r="W4" s="113" t="s">
        <v>340</v>
      </c>
      <c r="X4" s="113" t="s">
        <v>342</v>
      </c>
      <c r="Y4" s="113" t="s">
        <v>362</v>
      </c>
      <c r="Z4" s="113" t="s">
        <v>422</v>
      </c>
      <c r="AA4" s="113" t="s">
        <v>591</v>
      </c>
      <c r="AB4" s="113" t="s">
        <v>201</v>
      </c>
      <c r="AC4" s="113" t="s">
        <v>102</v>
      </c>
      <c r="AD4" s="113" t="s">
        <v>15</v>
      </c>
      <c r="AE4" s="113" t="s">
        <v>31</v>
      </c>
      <c r="AF4" s="113" t="s">
        <v>263</v>
      </c>
      <c r="AG4" s="113" t="s">
        <v>317</v>
      </c>
      <c r="AH4" s="113" t="s">
        <v>294</v>
      </c>
      <c r="AI4" s="113" t="s">
        <v>558</v>
      </c>
      <c r="AJ4" s="113" t="s">
        <v>474</v>
      </c>
      <c r="AK4" s="113" t="s">
        <v>381</v>
      </c>
      <c r="AL4" s="113" t="s">
        <v>578</v>
      </c>
      <c r="AM4" s="113" t="s">
        <v>592</v>
      </c>
      <c r="AN4" s="188" t="s">
        <v>54</v>
      </c>
      <c r="AO4" s="181" t="s">
        <v>660</v>
      </c>
      <c r="AP4" s="181" t="s">
        <v>40</v>
      </c>
    </row>
    <row r="5" spans="1:42" x14ac:dyDescent="0.4">
      <c r="A5" s="175">
        <v>3</v>
      </c>
      <c r="B5" s="175">
        <v>1</v>
      </c>
      <c r="C5" s="175">
        <v>1</v>
      </c>
      <c r="D5" s="175">
        <v>4</v>
      </c>
      <c r="E5" s="175">
        <v>3</v>
      </c>
      <c r="F5" s="175">
        <v>4</v>
      </c>
      <c r="G5" s="175">
        <v>6</v>
      </c>
      <c r="H5" s="175">
        <v>1</v>
      </c>
      <c r="I5" s="175">
        <v>8</v>
      </c>
      <c r="J5" s="175">
        <v>2</v>
      </c>
      <c r="K5" s="175">
        <v>5</v>
      </c>
      <c r="L5" s="175">
        <v>1</v>
      </c>
      <c r="N5" s="175">
        <v>4</v>
      </c>
      <c r="O5" s="175">
        <v>1</v>
      </c>
      <c r="P5" s="175">
        <v>1</v>
      </c>
      <c r="Q5" s="175">
        <v>1</v>
      </c>
      <c r="R5" s="175">
        <v>1</v>
      </c>
      <c r="T5" s="175">
        <v>1</v>
      </c>
      <c r="U5" s="175">
        <v>1</v>
      </c>
      <c r="V5" s="175">
        <v>1</v>
      </c>
      <c r="W5" s="175">
        <v>1</v>
      </c>
      <c r="X5" s="175">
        <v>1</v>
      </c>
      <c r="Y5" s="175">
        <v>3</v>
      </c>
      <c r="Z5" s="175">
        <v>12</v>
      </c>
      <c r="AA5" s="175">
        <v>1</v>
      </c>
      <c r="AB5" s="175">
        <v>1</v>
      </c>
      <c r="AC5" s="175">
        <v>2</v>
      </c>
      <c r="AD5" s="175">
        <v>9</v>
      </c>
      <c r="AE5" s="175">
        <v>2</v>
      </c>
      <c r="AF5" s="175">
        <v>2</v>
      </c>
      <c r="AG5" s="175">
        <v>2</v>
      </c>
      <c r="AJ5" s="175">
        <v>2</v>
      </c>
      <c r="AK5" s="175">
        <v>2</v>
      </c>
      <c r="AO5" s="3">
        <v>16</v>
      </c>
      <c r="AP5" s="3">
        <v>5</v>
      </c>
    </row>
    <row r="6" spans="1:42" x14ac:dyDescent="0.4">
      <c r="A6" s="175">
        <v>1</v>
      </c>
      <c r="B6" s="175">
        <v>1</v>
      </c>
      <c r="C6" s="175">
        <v>1</v>
      </c>
      <c r="D6" s="175">
        <v>2</v>
      </c>
      <c r="E6" s="175">
        <v>1</v>
      </c>
      <c r="F6" s="175">
        <v>1</v>
      </c>
      <c r="N6" s="175">
        <v>4</v>
      </c>
      <c r="Q6" s="175">
        <v>1</v>
      </c>
      <c r="R6" s="175">
        <v>1</v>
      </c>
      <c r="U6" s="175">
        <v>1</v>
      </c>
      <c r="AA6" s="175">
        <v>1</v>
      </c>
      <c r="AE6" s="175">
        <v>3</v>
      </c>
      <c r="AF6" s="175">
        <v>18</v>
      </c>
    </row>
    <row r="7" spans="1:42" x14ac:dyDescent="0.4">
      <c r="A7" s="175">
        <v>2</v>
      </c>
      <c r="C7" s="175">
        <v>1</v>
      </c>
      <c r="F7" s="175">
        <v>4</v>
      </c>
      <c r="Q7" s="175">
        <v>1</v>
      </c>
      <c r="R7" s="175">
        <v>1</v>
      </c>
    </row>
    <row r="8" spans="1:42" x14ac:dyDescent="0.4">
      <c r="A8" s="175">
        <v>5</v>
      </c>
      <c r="C8" s="175">
        <v>1</v>
      </c>
      <c r="F8" s="175">
        <v>1</v>
      </c>
      <c r="R8" s="175">
        <v>1</v>
      </c>
    </row>
    <row r="9" spans="1:42" x14ac:dyDescent="0.4">
      <c r="A9" s="175">
        <v>6</v>
      </c>
      <c r="R9" s="175">
        <v>1</v>
      </c>
    </row>
    <row r="10" spans="1:42" x14ac:dyDescent="0.4">
      <c r="R10" s="175">
        <v>1</v>
      </c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R36"/>
  <sheetViews>
    <sheetView topLeftCell="E1" workbookViewId="0">
      <selection activeCell="Q5" sqref="Q5:Q33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7" width="11.25" customWidth="1"/>
  </cols>
  <sheetData>
    <row r="1" spans="2:18" x14ac:dyDescent="0.4">
      <c r="B1" s="191" t="s">
        <v>275</v>
      </c>
      <c r="C1" s="191"/>
      <c r="D1" s="191"/>
    </row>
    <row r="2" spans="2:18" ht="18" customHeight="1" x14ac:dyDescent="0.4">
      <c r="B2" s="191"/>
      <c r="C2" s="191"/>
      <c r="D2" s="191"/>
    </row>
    <row r="3" spans="2:18" ht="18" customHeight="1" x14ac:dyDescent="0.4"/>
    <row r="4" spans="2:18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</row>
    <row r="5" spans="2:18" x14ac:dyDescent="0.4">
      <c r="B5" s="20" t="s">
        <v>290</v>
      </c>
      <c r="C5" s="20" t="s">
        <v>75</v>
      </c>
      <c r="D5" s="19" t="s">
        <v>57</v>
      </c>
      <c r="E5" s="19">
        <v>2</v>
      </c>
      <c r="F5" s="24"/>
      <c r="G5" s="24"/>
      <c r="H5" s="3">
        <v>11</v>
      </c>
      <c r="I5" s="3">
        <v>4</v>
      </c>
      <c r="J5" s="3">
        <v>4</v>
      </c>
      <c r="K5" s="3">
        <v>12</v>
      </c>
      <c r="L5" s="3">
        <v>4</v>
      </c>
      <c r="M5" s="3">
        <v>4</v>
      </c>
      <c r="N5" s="3">
        <v>4</v>
      </c>
      <c r="O5" s="3">
        <v>1</v>
      </c>
      <c r="P5" s="3">
        <v>7</v>
      </c>
      <c r="Q5" s="3">
        <f t="shared" ref="Q5:Q33" si="0">SUM(H5:P5)</f>
        <v>51</v>
      </c>
      <c r="R5" s="3"/>
    </row>
    <row r="6" spans="2:18" x14ac:dyDescent="0.4">
      <c r="B6" s="20" t="s">
        <v>568</v>
      </c>
      <c r="C6" s="20" t="s">
        <v>75</v>
      </c>
      <c r="D6" s="19" t="s">
        <v>57</v>
      </c>
      <c r="E6" s="19">
        <v>1</v>
      </c>
      <c r="F6" s="24"/>
      <c r="G6" s="24"/>
      <c r="H6" s="3">
        <v>3</v>
      </c>
      <c r="I6" s="3">
        <v>2</v>
      </c>
      <c r="J6" s="3">
        <v>1</v>
      </c>
      <c r="K6" s="3">
        <v>1</v>
      </c>
      <c r="L6" s="3">
        <v>1</v>
      </c>
      <c r="M6" s="3">
        <v>1</v>
      </c>
      <c r="N6" s="3"/>
      <c r="O6" s="3"/>
      <c r="P6" s="3"/>
      <c r="Q6" s="3">
        <f t="shared" si="0"/>
        <v>9</v>
      </c>
      <c r="R6" s="3"/>
    </row>
    <row r="7" spans="2:18" x14ac:dyDescent="0.4">
      <c r="B7" s="20" t="s">
        <v>487</v>
      </c>
      <c r="C7" s="20" t="s">
        <v>75</v>
      </c>
      <c r="D7" s="19" t="s">
        <v>194</v>
      </c>
      <c r="E7" s="19">
        <v>2</v>
      </c>
      <c r="F7" s="24"/>
      <c r="G7" s="24"/>
      <c r="H7" s="3">
        <v>1</v>
      </c>
      <c r="I7" s="3">
        <v>1</v>
      </c>
      <c r="J7" s="3">
        <v>1</v>
      </c>
      <c r="K7" s="3">
        <v>1</v>
      </c>
      <c r="L7" s="3">
        <v>1</v>
      </c>
      <c r="M7" s="3"/>
      <c r="N7" s="3"/>
      <c r="O7" s="3"/>
      <c r="P7" s="3"/>
      <c r="Q7" s="3">
        <f t="shared" si="0"/>
        <v>5</v>
      </c>
      <c r="R7" s="3"/>
    </row>
    <row r="8" spans="2:18" x14ac:dyDescent="0.4">
      <c r="B8" s="20" t="s">
        <v>569</v>
      </c>
      <c r="C8" s="20" t="s">
        <v>75</v>
      </c>
      <c r="D8" s="19" t="s">
        <v>194</v>
      </c>
      <c r="E8" s="19">
        <v>2</v>
      </c>
      <c r="F8" s="24" t="s">
        <v>517</v>
      </c>
      <c r="G8" s="24"/>
      <c r="H8" s="3">
        <v>2</v>
      </c>
      <c r="I8" s="3">
        <v>1</v>
      </c>
      <c r="J8" s="3"/>
      <c r="K8" s="3"/>
      <c r="L8" s="3"/>
      <c r="M8" s="3"/>
      <c r="N8" s="3"/>
      <c r="O8" s="3"/>
      <c r="P8" s="3"/>
      <c r="Q8" s="3">
        <f t="shared" si="0"/>
        <v>3</v>
      </c>
      <c r="R8" s="3"/>
    </row>
    <row r="9" spans="2:18" x14ac:dyDescent="0.4">
      <c r="B9" s="20" t="s">
        <v>761</v>
      </c>
      <c r="C9" s="20" t="s">
        <v>75</v>
      </c>
      <c r="D9" s="19" t="s">
        <v>194</v>
      </c>
      <c r="E9" s="19">
        <v>1</v>
      </c>
      <c r="F9" s="24"/>
      <c r="G9" s="24"/>
      <c r="H9" s="3">
        <v>1</v>
      </c>
      <c r="J9" s="3"/>
      <c r="K9" s="3"/>
      <c r="L9" s="3"/>
      <c r="M9" s="3"/>
      <c r="N9" s="3"/>
      <c r="O9" s="3"/>
      <c r="P9" s="3"/>
      <c r="Q9" s="3">
        <f t="shared" si="0"/>
        <v>1</v>
      </c>
      <c r="R9" s="3"/>
    </row>
    <row r="10" spans="2:18" x14ac:dyDescent="0.4">
      <c r="B10" s="20" t="s">
        <v>762</v>
      </c>
      <c r="C10" s="20" t="s">
        <v>75</v>
      </c>
      <c r="D10" s="19" t="s">
        <v>57</v>
      </c>
      <c r="E10" s="19">
        <v>2</v>
      </c>
      <c r="F10" s="24" t="s">
        <v>517</v>
      </c>
      <c r="G10" s="24"/>
      <c r="H10" s="3">
        <v>2</v>
      </c>
      <c r="I10" s="3">
        <v>2</v>
      </c>
      <c r="J10" s="3">
        <v>2</v>
      </c>
      <c r="K10" s="3"/>
      <c r="L10" s="3"/>
      <c r="M10" s="3"/>
      <c r="N10" s="3"/>
      <c r="O10" s="3"/>
      <c r="P10" s="3"/>
      <c r="Q10" s="3">
        <f t="shared" si="0"/>
        <v>6</v>
      </c>
      <c r="R10" s="3"/>
    </row>
    <row r="11" spans="2:18" x14ac:dyDescent="0.4">
      <c r="B11" s="20" t="s">
        <v>671</v>
      </c>
      <c r="C11" s="20" t="s">
        <v>131</v>
      </c>
      <c r="D11" s="19" t="s">
        <v>57</v>
      </c>
      <c r="E11" s="19">
        <v>1</v>
      </c>
      <c r="F11" s="24"/>
      <c r="G11" s="24"/>
      <c r="H11" s="3">
        <v>10</v>
      </c>
      <c r="I11" s="3"/>
      <c r="J11" s="3"/>
      <c r="K11" s="3"/>
      <c r="L11" s="3"/>
      <c r="M11" s="3"/>
      <c r="N11" s="3"/>
      <c r="O11" s="3"/>
      <c r="P11" s="3"/>
      <c r="Q11" s="3">
        <f t="shared" si="0"/>
        <v>10</v>
      </c>
      <c r="R11" s="3"/>
    </row>
    <row r="12" spans="2:18" x14ac:dyDescent="0.4">
      <c r="B12" s="20" t="s">
        <v>485</v>
      </c>
      <c r="C12" s="20" t="s">
        <v>306</v>
      </c>
      <c r="D12" s="19" t="s">
        <v>57</v>
      </c>
      <c r="E12" s="19">
        <v>2</v>
      </c>
      <c r="F12" s="24"/>
      <c r="G12" s="24"/>
      <c r="H12" s="3">
        <v>6</v>
      </c>
      <c r="I12" s="3">
        <v>6</v>
      </c>
      <c r="J12" s="3"/>
      <c r="K12" s="3"/>
      <c r="L12" s="3"/>
      <c r="M12" s="3"/>
      <c r="N12" s="3"/>
      <c r="O12" s="3"/>
      <c r="P12" s="3"/>
      <c r="Q12" s="3">
        <f t="shared" si="0"/>
        <v>12</v>
      </c>
      <c r="R12" s="3"/>
    </row>
    <row r="13" spans="2:18" x14ac:dyDescent="0.4">
      <c r="B13" s="20" t="s">
        <v>158</v>
      </c>
      <c r="C13" s="20" t="s">
        <v>251</v>
      </c>
      <c r="D13" s="19" t="s">
        <v>57</v>
      </c>
      <c r="E13" s="19">
        <v>1</v>
      </c>
      <c r="F13" s="24"/>
      <c r="G13" s="24"/>
      <c r="H13" s="3">
        <v>2</v>
      </c>
      <c r="I13" s="3">
        <v>2</v>
      </c>
      <c r="J13" s="3">
        <v>2</v>
      </c>
      <c r="K13" s="3">
        <v>2</v>
      </c>
      <c r="L13" s="3">
        <v>2</v>
      </c>
      <c r="M13" s="3"/>
      <c r="N13" s="3"/>
      <c r="O13" s="3"/>
      <c r="P13" s="3"/>
      <c r="Q13" s="3">
        <f t="shared" si="0"/>
        <v>10</v>
      </c>
      <c r="R13" s="3"/>
    </row>
    <row r="14" spans="2:18" x14ac:dyDescent="0.4">
      <c r="B14" s="20" t="s">
        <v>503</v>
      </c>
      <c r="C14" s="20" t="s">
        <v>307</v>
      </c>
      <c r="D14" s="19" t="s">
        <v>57</v>
      </c>
      <c r="E14" s="19">
        <v>2</v>
      </c>
      <c r="F14" s="24"/>
      <c r="G14" s="24"/>
      <c r="H14" s="3">
        <v>5</v>
      </c>
      <c r="I14" s="3"/>
      <c r="J14" s="3"/>
      <c r="K14" s="3"/>
      <c r="L14" s="3"/>
      <c r="M14" s="3"/>
      <c r="N14" s="3"/>
      <c r="O14" s="3"/>
      <c r="P14" s="3"/>
      <c r="Q14" s="3">
        <f t="shared" si="0"/>
        <v>5</v>
      </c>
      <c r="R14" s="3"/>
    </row>
    <row r="15" spans="2:18" x14ac:dyDescent="0.4">
      <c r="B15" s="20" t="s">
        <v>61</v>
      </c>
      <c r="C15" s="20" t="s">
        <v>315</v>
      </c>
      <c r="D15" s="19" t="s">
        <v>194</v>
      </c>
      <c r="E15" s="19">
        <v>4</v>
      </c>
      <c r="F15" s="24"/>
      <c r="G15" s="24"/>
      <c r="H15" s="3">
        <v>5</v>
      </c>
      <c r="I15" s="3"/>
      <c r="J15" s="3"/>
      <c r="K15" s="3"/>
      <c r="L15" s="3"/>
      <c r="M15" s="3"/>
      <c r="N15" s="3"/>
      <c r="O15" s="3"/>
      <c r="P15" s="3"/>
      <c r="Q15" s="3">
        <f t="shared" si="0"/>
        <v>5</v>
      </c>
      <c r="R15" s="3"/>
    </row>
    <row r="16" spans="2:18" x14ac:dyDescent="0.4">
      <c r="B16" s="20" t="s">
        <v>522</v>
      </c>
      <c r="C16" s="20" t="s">
        <v>315</v>
      </c>
      <c r="D16" s="19" t="s">
        <v>194</v>
      </c>
      <c r="E16" s="19">
        <v>2</v>
      </c>
      <c r="F16" s="24"/>
      <c r="G16" s="24"/>
      <c r="H16" s="3">
        <v>2</v>
      </c>
      <c r="I16" s="3"/>
      <c r="J16" s="3"/>
      <c r="K16" s="3"/>
      <c r="L16" s="3"/>
      <c r="M16" s="3"/>
      <c r="N16" s="3"/>
      <c r="O16" s="3"/>
      <c r="P16" s="3"/>
      <c r="Q16" s="3">
        <f t="shared" si="0"/>
        <v>2</v>
      </c>
      <c r="R16" s="3"/>
    </row>
    <row r="17" spans="2:18" x14ac:dyDescent="0.4">
      <c r="B17" s="20" t="s">
        <v>719</v>
      </c>
      <c r="C17" s="20" t="s">
        <v>315</v>
      </c>
      <c r="D17" s="19" t="s">
        <v>57</v>
      </c>
      <c r="E17" s="19">
        <v>4</v>
      </c>
      <c r="F17" s="24"/>
      <c r="G17" s="24"/>
      <c r="H17" s="3">
        <v>2</v>
      </c>
      <c r="I17" s="3"/>
      <c r="J17" s="3"/>
      <c r="K17" s="3"/>
      <c r="L17" s="3"/>
      <c r="M17" s="3"/>
      <c r="N17" s="3"/>
      <c r="O17" s="3"/>
      <c r="P17" s="3"/>
      <c r="Q17" s="3">
        <f t="shared" si="0"/>
        <v>2</v>
      </c>
      <c r="R17" s="3"/>
    </row>
    <row r="18" spans="2:18" x14ac:dyDescent="0.4">
      <c r="B18" s="20" t="s">
        <v>144</v>
      </c>
      <c r="C18" s="20" t="s">
        <v>310</v>
      </c>
      <c r="D18" s="19" t="s">
        <v>57</v>
      </c>
      <c r="E18" s="19">
        <v>1</v>
      </c>
      <c r="F18" s="24"/>
      <c r="G18" s="24"/>
      <c r="H18" s="3">
        <v>2</v>
      </c>
      <c r="I18" s="3">
        <v>1</v>
      </c>
      <c r="J18" s="3">
        <v>1</v>
      </c>
      <c r="K18" s="3"/>
      <c r="L18" s="3"/>
      <c r="M18" s="3"/>
      <c r="N18" s="3"/>
      <c r="O18" s="3"/>
      <c r="P18" s="3"/>
      <c r="Q18" s="3">
        <f t="shared" si="0"/>
        <v>4</v>
      </c>
      <c r="R18" s="3"/>
    </row>
    <row r="19" spans="2:18" x14ac:dyDescent="0.4">
      <c r="B19" s="20" t="s">
        <v>150</v>
      </c>
      <c r="C19" s="20" t="s">
        <v>123</v>
      </c>
      <c r="D19" s="19" t="s">
        <v>194</v>
      </c>
      <c r="E19" s="19">
        <v>1</v>
      </c>
      <c r="F19" s="24"/>
      <c r="G19" s="24"/>
      <c r="H19" s="3">
        <v>1</v>
      </c>
      <c r="I19" s="3">
        <v>1</v>
      </c>
      <c r="J19" s="3">
        <v>1</v>
      </c>
      <c r="K19" s="3"/>
      <c r="L19" s="3"/>
      <c r="M19" s="3"/>
      <c r="N19" s="3"/>
      <c r="O19" s="3"/>
      <c r="P19" s="3"/>
      <c r="Q19" s="3">
        <f t="shared" si="0"/>
        <v>3</v>
      </c>
      <c r="R19" s="3"/>
    </row>
    <row r="20" spans="2:18" x14ac:dyDescent="0.4">
      <c r="B20" s="20" t="s">
        <v>535</v>
      </c>
      <c r="C20" s="20" t="s">
        <v>25</v>
      </c>
      <c r="D20" s="19" t="s">
        <v>528</v>
      </c>
      <c r="E20" s="19">
        <v>1</v>
      </c>
      <c r="F20" s="24"/>
      <c r="G20" s="24"/>
      <c r="H20" s="3">
        <v>1</v>
      </c>
      <c r="I20" s="3"/>
      <c r="J20" s="3"/>
      <c r="K20" s="3"/>
      <c r="L20" s="3"/>
      <c r="M20" s="3"/>
      <c r="N20" s="3"/>
      <c r="O20" s="3"/>
      <c r="P20" s="3"/>
      <c r="Q20" s="3">
        <f t="shared" si="0"/>
        <v>1</v>
      </c>
      <c r="R20" s="3"/>
    </row>
    <row r="21" spans="2:18" x14ac:dyDescent="0.4">
      <c r="B21" s="20" t="s">
        <v>336</v>
      </c>
      <c r="C21" s="20" t="s">
        <v>105</v>
      </c>
      <c r="D21" s="19" t="s">
        <v>57</v>
      </c>
      <c r="E21" s="19">
        <v>1</v>
      </c>
      <c r="F21" s="24"/>
      <c r="G21" s="24"/>
      <c r="H21" s="3">
        <v>7</v>
      </c>
      <c r="I21" s="3"/>
      <c r="J21" s="3"/>
      <c r="K21" s="3"/>
      <c r="L21" s="3"/>
      <c r="M21" s="3"/>
      <c r="N21" s="3"/>
      <c r="O21" s="3"/>
      <c r="P21" s="3"/>
      <c r="Q21" s="3">
        <f t="shared" si="0"/>
        <v>7</v>
      </c>
      <c r="R21" s="3"/>
    </row>
    <row r="22" spans="2:18" x14ac:dyDescent="0.4">
      <c r="B22" s="20" t="s">
        <v>420</v>
      </c>
      <c r="C22" s="20" t="s">
        <v>310</v>
      </c>
      <c r="D22" s="19" t="s">
        <v>128</v>
      </c>
      <c r="E22" s="19">
        <v>1</v>
      </c>
      <c r="F22" s="24"/>
      <c r="G22" s="24"/>
      <c r="H22" s="3">
        <v>1</v>
      </c>
      <c r="I22" s="3">
        <v>1</v>
      </c>
      <c r="J22" s="3">
        <v>1</v>
      </c>
      <c r="K22" s="3"/>
      <c r="L22" s="3"/>
      <c r="M22" s="3"/>
      <c r="N22" s="3"/>
      <c r="O22" s="3"/>
      <c r="P22" s="3"/>
      <c r="Q22" s="3">
        <f t="shared" si="0"/>
        <v>3</v>
      </c>
      <c r="R22" s="3"/>
    </row>
    <row r="23" spans="2:18" x14ac:dyDescent="0.4">
      <c r="B23" s="20" t="s">
        <v>564</v>
      </c>
      <c r="C23" s="20" t="s">
        <v>310</v>
      </c>
      <c r="D23" s="19" t="s">
        <v>128</v>
      </c>
      <c r="E23" s="19">
        <v>1</v>
      </c>
      <c r="F23" s="24"/>
      <c r="G23" s="24"/>
      <c r="H23" s="3">
        <v>2</v>
      </c>
      <c r="I23" s="3"/>
      <c r="J23" s="3"/>
      <c r="K23" s="3"/>
      <c r="L23" s="3"/>
      <c r="M23" s="3"/>
      <c r="N23" s="3"/>
      <c r="O23" s="3"/>
      <c r="P23" s="3"/>
      <c r="Q23" s="3">
        <f t="shared" si="0"/>
        <v>2</v>
      </c>
      <c r="R23" s="3"/>
    </row>
    <row r="24" spans="2:18" x14ac:dyDescent="0.4">
      <c r="B24" s="20" t="s">
        <v>763</v>
      </c>
      <c r="C24" s="20" t="s">
        <v>0</v>
      </c>
      <c r="D24" s="19" t="s">
        <v>128</v>
      </c>
      <c r="E24" s="19">
        <v>1</v>
      </c>
      <c r="F24" s="24"/>
      <c r="G24" s="24"/>
      <c r="H24" s="3">
        <v>30</v>
      </c>
      <c r="I24" s="3">
        <v>11</v>
      </c>
      <c r="J24" s="3"/>
      <c r="K24" s="3"/>
      <c r="L24" s="3"/>
      <c r="M24" s="3"/>
      <c r="N24" s="3"/>
      <c r="O24" s="3"/>
      <c r="P24" s="3"/>
      <c r="Q24" s="3">
        <f t="shared" si="0"/>
        <v>41</v>
      </c>
      <c r="R24" s="3"/>
    </row>
    <row r="25" spans="2:18" x14ac:dyDescent="0.4">
      <c r="B25" s="20" t="s">
        <v>534</v>
      </c>
      <c r="C25" s="20" t="s">
        <v>0</v>
      </c>
      <c r="D25" s="19" t="s">
        <v>478</v>
      </c>
      <c r="E25" s="19">
        <v>1</v>
      </c>
      <c r="F25" s="24"/>
      <c r="G25" s="24"/>
      <c r="H25" s="3">
        <v>33</v>
      </c>
      <c r="I25" s="3"/>
      <c r="J25" s="3"/>
      <c r="K25" s="3"/>
      <c r="L25" s="3"/>
      <c r="M25" s="3"/>
      <c r="N25" s="3"/>
      <c r="O25" s="3"/>
      <c r="P25" s="3"/>
      <c r="Q25" s="3">
        <f t="shared" si="0"/>
        <v>33</v>
      </c>
      <c r="R25" s="3"/>
    </row>
    <row r="26" spans="2:18" x14ac:dyDescent="0.4">
      <c r="B26" s="20" t="s">
        <v>565</v>
      </c>
      <c r="C26" s="20" t="s">
        <v>526</v>
      </c>
      <c r="D26" s="19" t="s">
        <v>389</v>
      </c>
      <c r="E26" s="19">
        <v>1</v>
      </c>
      <c r="F26" s="24"/>
      <c r="G26" s="24"/>
      <c r="H26" s="3">
        <v>1</v>
      </c>
      <c r="I26" s="3"/>
      <c r="J26" s="3"/>
      <c r="K26" s="3"/>
      <c r="L26" s="3"/>
      <c r="M26" s="3"/>
      <c r="N26" s="3"/>
      <c r="O26" s="3"/>
      <c r="P26" s="3"/>
      <c r="Q26" s="3">
        <f t="shared" si="0"/>
        <v>1</v>
      </c>
      <c r="R26" s="3"/>
    </row>
    <row r="27" spans="2:18" x14ac:dyDescent="0.4">
      <c r="B27" s="20" t="s">
        <v>566</v>
      </c>
      <c r="C27" s="20" t="s">
        <v>124</v>
      </c>
      <c r="D27" s="19" t="s">
        <v>128</v>
      </c>
      <c r="E27" s="19">
        <v>1</v>
      </c>
      <c r="F27" s="28"/>
      <c r="G27" s="24"/>
      <c r="H27" s="3">
        <v>1</v>
      </c>
      <c r="I27" s="3">
        <v>5</v>
      </c>
      <c r="J27" s="3"/>
      <c r="K27" s="3"/>
      <c r="L27" s="3"/>
      <c r="M27" s="3"/>
      <c r="N27" s="3"/>
      <c r="O27" s="3"/>
      <c r="P27" s="3"/>
      <c r="Q27" s="3">
        <f t="shared" si="0"/>
        <v>6</v>
      </c>
      <c r="R27" s="3"/>
    </row>
    <row r="28" spans="2:18" x14ac:dyDescent="0.4">
      <c r="B28" s="20" t="s">
        <v>510</v>
      </c>
      <c r="C28" s="20" t="s">
        <v>171</v>
      </c>
      <c r="D28" s="19" t="s">
        <v>142</v>
      </c>
      <c r="E28" s="19">
        <v>1</v>
      </c>
      <c r="F28" s="24"/>
      <c r="G28" s="24"/>
      <c r="H28" s="3">
        <v>2</v>
      </c>
      <c r="I28" s="3"/>
      <c r="J28" s="3"/>
      <c r="K28" s="3"/>
      <c r="L28" s="3"/>
      <c r="M28" s="3"/>
      <c r="N28" s="3"/>
      <c r="O28" s="3"/>
      <c r="P28" s="3"/>
      <c r="Q28" s="3">
        <f t="shared" si="0"/>
        <v>2</v>
      </c>
      <c r="R28" s="3"/>
    </row>
    <row r="29" spans="2:18" x14ac:dyDescent="0.4">
      <c r="B29" s="20" t="s">
        <v>515</v>
      </c>
      <c r="C29" s="20" t="s">
        <v>164</v>
      </c>
      <c r="D29" s="19" t="s">
        <v>135</v>
      </c>
      <c r="E29" s="19">
        <v>1</v>
      </c>
      <c r="F29" s="24"/>
      <c r="G29" s="24"/>
      <c r="H29" s="3">
        <v>3</v>
      </c>
      <c r="I29" s="3">
        <v>6</v>
      </c>
      <c r="J29" s="3">
        <v>1</v>
      </c>
      <c r="K29" s="3"/>
      <c r="L29" s="3"/>
      <c r="M29" s="3"/>
      <c r="N29" s="3"/>
      <c r="O29" s="3"/>
      <c r="P29" s="3"/>
      <c r="Q29" s="3">
        <f t="shared" si="0"/>
        <v>10</v>
      </c>
      <c r="R29" s="3"/>
    </row>
    <row r="30" spans="2:18" x14ac:dyDescent="0.4">
      <c r="B30" s="20" t="s">
        <v>520</v>
      </c>
      <c r="C30" s="20" t="s">
        <v>124</v>
      </c>
      <c r="D30" s="19" t="s">
        <v>135</v>
      </c>
      <c r="E30" s="19">
        <v>1</v>
      </c>
      <c r="F30" s="24" t="s">
        <v>517</v>
      </c>
      <c r="G30" s="24"/>
      <c r="H30" s="3">
        <v>2</v>
      </c>
      <c r="I30" s="3"/>
      <c r="J30" s="3"/>
      <c r="K30" s="3"/>
      <c r="L30" s="3"/>
      <c r="M30" s="3"/>
      <c r="N30" s="3"/>
      <c r="O30" s="3"/>
      <c r="P30" s="3"/>
      <c r="Q30" s="3">
        <f t="shared" si="0"/>
        <v>2</v>
      </c>
      <c r="R30" s="3"/>
    </row>
    <row r="31" spans="2:18" x14ac:dyDescent="0.4">
      <c r="B31" s="20" t="s">
        <v>146</v>
      </c>
      <c r="C31" s="20" t="s">
        <v>25</v>
      </c>
      <c r="D31" s="19" t="s">
        <v>57</v>
      </c>
      <c r="E31" s="19">
        <v>2</v>
      </c>
      <c r="F31" s="24" t="s">
        <v>104</v>
      </c>
      <c r="G31" s="24"/>
      <c r="H31" s="3">
        <v>1</v>
      </c>
      <c r="I31" s="3">
        <v>1</v>
      </c>
      <c r="J31" s="3">
        <v>1</v>
      </c>
      <c r="K31" s="3"/>
      <c r="L31" s="3"/>
      <c r="M31" s="3"/>
      <c r="N31" s="3"/>
      <c r="O31" s="3"/>
      <c r="P31" s="3"/>
      <c r="Q31" s="3">
        <f t="shared" si="0"/>
        <v>3</v>
      </c>
      <c r="R31" s="3"/>
    </row>
    <row r="32" spans="2:18" x14ac:dyDescent="0.4">
      <c r="B32" s="20" t="s">
        <v>316</v>
      </c>
      <c r="C32" s="20" t="s">
        <v>25</v>
      </c>
      <c r="D32" s="19" t="s">
        <v>194</v>
      </c>
      <c r="E32" s="19">
        <v>1</v>
      </c>
      <c r="F32" s="24" t="s">
        <v>202</v>
      </c>
      <c r="G32" s="24"/>
      <c r="H32" s="3">
        <v>1</v>
      </c>
      <c r="I32" s="3">
        <v>2</v>
      </c>
      <c r="J32" s="3">
        <v>1</v>
      </c>
      <c r="K32" s="3"/>
      <c r="L32" s="3"/>
      <c r="M32" s="3"/>
      <c r="N32" s="3"/>
      <c r="O32" s="3"/>
      <c r="P32" s="3"/>
      <c r="Q32" s="3">
        <f t="shared" si="0"/>
        <v>4</v>
      </c>
      <c r="R32" s="3"/>
    </row>
    <row r="33" spans="2:18" x14ac:dyDescent="0.4">
      <c r="B33" s="20" t="s">
        <v>420</v>
      </c>
      <c r="C33" s="20" t="s">
        <v>163</v>
      </c>
      <c r="D33" s="19" t="s">
        <v>57</v>
      </c>
      <c r="E33" s="19">
        <v>1</v>
      </c>
      <c r="F33" s="24"/>
      <c r="G33" s="24"/>
      <c r="H33" s="3">
        <v>1</v>
      </c>
      <c r="I33" s="3"/>
      <c r="J33" s="3"/>
      <c r="K33" s="3"/>
      <c r="L33" s="3"/>
      <c r="M33" s="3"/>
      <c r="N33" s="3"/>
      <c r="O33" s="3"/>
      <c r="P33" s="3"/>
      <c r="Q33" s="3">
        <f t="shared" si="0"/>
        <v>1</v>
      </c>
      <c r="R33" s="3"/>
    </row>
    <row r="34" spans="2:18" x14ac:dyDescent="0.4">
      <c r="F34" s="24" t="s">
        <v>405</v>
      </c>
      <c r="G34" s="20">
        <f>SUM(G5:G33)</f>
        <v>0</v>
      </c>
    </row>
    <row r="35" spans="2:18" x14ac:dyDescent="0.4">
      <c r="F35" s="25" t="s">
        <v>248</v>
      </c>
      <c r="G35" s="20">
        <f>G30</f>
        <v>0</v>
      </c>
    </row>
    <row r="36" spans="2:18" x14ac:dyDescent="0.4">
      <c r="F36" s="24" t="s">
        <v>606</v>
      </c>
      <c r="G36" s="20">
        <f>G34-G35</f>
        <v>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※dataシート!$I$2:$I$7</xm:f>
          </x14:formula1>
          <xm:sqref>E5:E33</xm:sqref>
        </x14:dataValidation>
        <x14:dataValidation type="list" allowBlank="1" showInputMessage="1" showErrorMessage="1" xr:uid="{00000000-0002-0000-0400-000001000000}">
          <x14:formula1>
            <xm:f>※dataシート!$D$2:$D$87</xm:f>
          </x14:formula1>
          <xm:sqref>D5:D33</xm:sqref>
        </x14:dataValidation>
        <x14:dataValidation type="list" allowBlank="1" showInputMessage="1" showErrorMessage="1" xr:uid="{00000000-0002-0000-0400-000002000000}">
          <x14:formula1>
            <xm:f>※dataシート!$F$2:$F$54</xm:f>
          </x14:formula1>
          <xm:sqref>C5:C33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B1:L56"/>
  <sheetViews>
    <sheetView workbookViewId="0">
      <selection activeCell="F4" sqref="F4"/>
    </sheetView>
  </sheetViews>
  <sheetFormatPr defaultRowHeight="18.75" x14ac:dyDescent="0.4"/>
  <cols>
    <col min="2" max="2" width="10.75" customWidth="1"/>
    <col min="3" max="3" width="13.625" customWidth="1"/>
    <col min="5" max="5" width="17.5" customWidth="1"/>
    <col min="6" max="6" width="15.125" customWidth="1"/>
    <col min="7" max="7" width="11.75" customWidth="1"/>
    <col min="8" max="8" width="14.75" customWidth="1"/>
  </cols>
  <sheetData>
    <row r="1" spans="2:8" x14ac:dyDescent="0.4">
      <c r="B1" s="189" t="s">
        <v>772</v>
      </c>
      <c r="C1" s="189"/>
      <c r="F1" t="s">
        <v>773</v>
      </c>
    </row>
    <row r="2" spans="2:8" x14ac:dyDescent="0.4">
      <c r="B2" s="189"/>
      <c r="C2" s="189"/>
      <c r="F2" t="s">
        <v>456</v>
      </c>
    </row>
    <row r="3" spans="2:8" x14ac:dyDescent="0.4">
      <c r="F3" s="8">
        <v>8</v>
      </c>
      <c r="G3" t="s">
        <v>88</v>
      </c>
      <c r="H3" s="2" t="s">
        <v>774</v>
      </c>
    </row>
    <row r="4" spans="2:8" x14ac:dyDescent="0.4">
      <c r="D4" t="s">
        <v>775</v>
      </c>
      <c r="F4" s="9" t="e">
        <f>#REF!</f>
        <v>#REF!</v>
      </c>
      <c r="G4" t="s">
        <v>776</v>
      </c>
      <c r="H4" s="2" t="s">
        <v>777</v>
      </c>
    </row>
    <row r="5" spans="2:8" x14ac:dyDescent="0.4">
      <c r="B5" s="2" t="s">
        <v>779</v>
      </c>
      <c r="C5" t="e">
        <f>EXP(1.751-0.119*LN(F4/1000)+0.393*LN(F3))</f>
        <v>#REF!</v>
      </c>
      <c r="D5" s="4" t="e">
        <f>ROUND(C5/100,4)</f>
        <v>#REF!</v>
      </c>
      <c r="E5" s="6"/>
      <c r="F5" s="10" t="e">
        <f>ROUND(F4*D5,0)</f>
        <v>#REF!</v>
      </c>
      <c r="G5" s="15" t="s">
        <v>107</v>
      </c>
    </row>
    <row r="6" spans="2:8" x14ac:dyDescent="0.4">
      <c r="B6" s="2"/>
      <c r="E6" s="2" t="s">
        <v>772</v>
      </c>
      <c r="F6" s="11" t="e">
        <f>F4+F5</f>
        <v>#REF!</v>
      </c>
      <c r="G6" s="16" t="s">
        <v>780</v>
      </c>
    </row>
    <row r="7" spans="2:8" x14ac:dyDescent="0.4">
      <c r="B7" s="189" t="s">
        <v>782</v>
      </c>
      <c r="C7" s="189"/>
    </row>
    <row r="8" spans="2:8" x14ac:dyDescent="0.4">
      <c r="B8" s="189"/>
      <c r="C8" s="189"/>
    </row>
    <row r="9" spans="2:8" ht="25.5" x14ac:dyDescent="0.4">
      <c r="B9" s="1"/>
      <c r="C9" s="1"/>
    </row>
    <row r="13" spans="2:8" x14ac:dyDescent="0.4">
      <c r="B13" s="2"/>
      <c r="D13" s="4"/>
      <c r="F13" s="12"/>
    </row>
    <row r="14" spans="2:8" x14ac:dyDescent="0.4">
      <c r="B14" s="2" t="s">
        <v>783</v>
      </c>
      <c r="C14" t="e">
        <f>EXP(6.038-0.431*LN(+F6/1000)+0.736*LN(F3))</f>
        <v>#REF!</v>
      </c>
      <c r="D14" s="4" t="e">
        <f>ROUND(C14/100,4)</f>
        <v>#REF!</v>
      </c>
      <c r="F14" s="13" t="e">
        <f>+D14*F6</f>
        <v>#REF!</v>
      </c>
      <c r="G14" s="15" t="s">
        <v>782</v>
      </c>
    </row>
    <row r="15" spans="2:8" x14ac:dyDescent="0.4">
      <c r="E15" s="2" t="s">
        <v>782</v>
      </c>
      <c r="F15" s="14" t="e">
        <f>+F6+F14</f>
        <v>#REF!</v>
      </c>
      <c r="G15" s="16" t="s">
        <v>784</v>
      </c>
    </row>
    <row r="16" spans="2:8" x14ac:dyDescent="0.4">
      <c r="B16" s="190" t="s">
        <v>785</v>
      </c>
      <c r="C16" s="190"/>
    </row>
    <row r="17" spans="2:7" x14ac:dyDescent="0.4">
      <c r="B17" s="190"/>
      <c r="C17" s="190"/>
    </row>
    <row r="26" spans="2:7" x14ac:dyDescent="0.4">
      <c r="C26" t="e">
        <f>29.102-3.34*LOG(+F15/1000)</f>
        <v>#REF!</v>
      </c>
      <c r="D26" s="4" t="e">
        <f>ROUND(C26/100,4)</f>
        <v>#REF!</v>
      </c>
      <c r="E26" s="7"/>
      <c r="F26" s="13" t="e">
        <f>+F15*D26</f>
        <v>#REF!</v>
      </c>
      <c r="G26" s="15" t="s">
        <v>785</v>
      </c>
    </row>
    <row r="27" spans="2:7" x14ac:dyDescent="0.4">
      <c r="F27" s="14" t="e">
        <f>+F15+F26</f>
        <v>#REF!</v>
      </c>
      <c r="G27" s="16" t="s">
        <v>300</v>
      </c>
    </row>
    <row r="52" spans="2:12" x14ac:dyDescent="0.4">
      <c r="L52" t="s">
        <v>188</v>
      </c>
    </row>
    <row r="53" spans="2:12" x14ac:dyDescent="0.4">
      <c r="G53">
        <v>6.2700000000000006E-2</v>
      </c>
      <c r="L53" t="s">
        <v>188</v>
      </c>
    </row>
    <row r="54" spans="2:12" x14ac:dyDescent="0.4">
      <c r="B54" s="3" t="s">
        <v>130</v>
      </c>
      <c r="C54" s="3" t="s">
        <v>786</v>
      </c>
      <c r="D54" s="3" t="s">
        <v>787</v>
      </c>
      <c r="E54" s="3" t="s">
        <v>788</v>
      </c>
      <c r="F54" s="3"/>
      <c r="G54" s="3">
        <v>0.1</v>
      </c>
      <c r="H54" s="3">
        <v>0.11700000000000001</v>
      </c>
      <c r="I54" s="3"/>
      <c r="J54" s="3"/>
      <c r="K54" s="3"/>
      <c r="L54" s="3" t="s">
        <v>789</v>
      </c>
    </row>
    <row r="55" spans="2:12" x14ac:dyDescent="0.4">
      <c r="B55" s="3" t="s">
        <v>38</v>
      </c>
      <c r="C55" s="3" t="s">
        <v>786</v>
      </c>
      <c r="D55" s="3" t="s">
        <v>165</v>
      </c>
      <c r="E55" s="3" t="s">
        <v>790</v>
      </c>
      <c r="F55" s="3">
        <f>C1</f>
        <v>0</v>
      </c>
      <c r="G55" s="3">
        <v>0.1</v>
      </c>
      <c r="H55" s="3">
        <v>0.17799999999999999</v>
      </c>
      <c r="I55" s="3"/>
      <c r="J55" s="3"/>
      <c r="K55" s="3"/>
      <c r="L55" s="3" t="s">
        <v>791</v>
      </c>
    </row>
    <row r="56" spans="2:12" x14ac:dyDescent="0.4">
      <c r="B56" s="3" t="s">
        <v>778</v>
      </c>
      <c r="C56" s="3" t="s">
        <v>786</v>
      </c>
      <c r="D56" s="3" t="s">
        <v>167</v>
      </c>
      <c r="E56" s="3" t="s">
        <v>790</v>
      </c>
      <c r="F56" s="3">
        <f>C1</f>
        <v>0</v>
      </c>
      <c r="G56" s="3">
        <v>0.1</v>
      </c>
      <c r="H56" s="3">
        <v>0.222</v>
      </c>
      <c r="I56" s="3"/>
      <c r="J56" s="3"/>
      <c r="K56" s="3"/>
      <c r="L56" s="3" t="s">
        <v>791</v>
      </c>
    </row>
  </sheetData>
  <mergeCells count="3">
    <mergeCell ref="B1:C2"/>
    <mergeCell ref="B7:C8"/>
    <mergeCell ref="B16:C17"/>
  </mergeCells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</sheetPr>
  <dimension ref="A1:Q34"/>
  <sheetViews>
    <sheetView showGridLines="0" tabSelected="1" view="pageBreakPreview" zoomScale="85" zoomScaleNormal="70" zoomScaleSheetLayoutView="85" workbookViewId="0">
      <selection activeCell="I10" sqref="I10"/>
    </sheetView>
  </sheetViews>
  <sheetFormatPr defaultColWidth="8.75" defaultRowHeight="11.25" x14ac:dyDescent="0.4"/>
  <cols>
    <col min="1" max="1" width="6" style="29" customWidth="1"/>
    <col min="2" max="2" width="24" style="30" bestFit="1" customWidth="1"/>
    <col min="3" max="3" width="7.625" style="29" bestFit="1" customWidth="1"/>
    <col min="4" max="4" width="8.375" style="29" bestFit="1" customWidth="1"/>
    <col min="5" max="6" width="7.625" style="29" bestFit="1" customWidth="1"/>
    <col min="7" max="7" width="10.375" style="29" bestFit="1" customWidth="1"/>
    <col min="8" max="8" width="9.125" style="31" bestFit="1" customWidth="1"/>
    <col min="9" max="9" width="9.125" style="32" bestFit="1" customWidth="1"/>
    <col min="10" max="10" width="5.375" style="32" bestFit="1" customWidth="1"/>
    <col min="11" max="11" width="10.75" style="32" bestFit="1" customWidth="1"/>
    <col min="12" max="13" width="9.875" style="32" bestFit="1" customWidth="1"/>
    <col min="14" max="14" width="8.375" style="31" bestFit="1" customWidth="1"/>
    <col min="15" max="16" width="7.625" style="31" bestFit="1" customWidth="1"/>
    <col min="17" max="17" width="5.375" style="32" bestFit="1" customWidth="1"/>
    <col min="18" max="16384" width="8.75" style="31"/>
  </cols>
  <sheetData>
    <row r="1" spans="1:17" ht="13.5" x14ac:dyDescent="0.4">
      <c r="A1" s="33" t="s">
        <v>723</v>
      </c>
    </row>
    <row r="2" spans="1:17" x14ac:dyDescent="0.4">
      <c r="A2" s="32"/>
    </row>
    <row r="3" spans="1:17" ht="30" customHeight="1" x14ac:dyDescent="0.4">
      <c r="A3" s="193" t="s">
        <v>136</v>
      </c>
      <c r="B3" s="193" t="s">
        <v>183</v>
      </c>
      <c r="C3" s="194" t="s">
        <v>796</v>
      </c>
      <c r="D3" s="194" t="s">
        <v>802</v>
      </c>
      <c r="E3" s="194" t="s">
        <v>797</v>
      </c>
      <c r="F3" s="192" t="s">
        <v>388</v>
      </c>
      <c r="G3" s="192"/>
      <c r="H3" s="192"/>
      <c r="I3" s="192"/>
      <c r="J3" s="192"/>
      <c r="K3" s="192"/>
      <c r="L3" s="192"/>
      <c r="M3" s="192"/>
      <c r="N3" s="192" t="s">
        <v>5</v>
      </c>
      <c r="O3" s="192"/>
      <c r="P3" s="192"/>
      <c r="Q3" s="192"/>
    </row>
    <row r="4" spans="1:17" ht="30" customHeight="1" x14ac:dyDescent="0.4">
      <c r="A4" s="193"/>
      <c r="B4" s="193"/>
      <c r="C4" s="194"/>
      <c r="D4" s="194"/>
      <c r="E4" s="194"/>
      <c r="F4" s="44" t="s">
        <v>798</v>
      </c>
      <c r="G4" s="56" t="s">
        <v>801</v>
      </c>
      <c r="H4" s="56" t="s">
        <v>800</v>
      </c>
      <c r="I4" s="65" t="s">
        <v>629</v>
      </c>
      <c r="J4" s="65" t="s">
        <v>219</v>
      </c>
      <c r="K4" s="44" t="s">
        <v>416</v>
      </c>
      <c r="L4" s="44" t="s">
        <v>161</v>
      </c>
      <c r="M4" s="44" t="s">
        <v>804</v>
      </c>
      <c r="N4" s="44" t="s">
        <v>292</v>
      </c>
      <c r="O4" s="44" t="s">
        <v>803</v>
      </c>
      <c r="P4" s="44" t="s">
        <v>622</v>
      </c>
      <c r="Q4" s="44" t="s">
        <v>805</v>
      </c>
    </row>
    <row r="5" spans="1:17" ht="30" customHeight="1" x14ac:dyDescent="0.4">
      <c r="A5" s="34">
        <v>1</v>
      </c>
      <c r="B5" s="38" t="s">
        <v>481</v>
      </c>
      <c r="C5" s="45">
        <f>①一中!G39</f>
        <v>310</v>
      </c>
      <c r="D5" s="45">
        <f>①一中!G38</f>
        <v>0</v>
      </c>
      <c r="E5" s="45">
        <f>①一中!G39</f>
        <v>310</v>
      </c>
      <c r="F5" s="52">
        <v>30</v>
      </c>
      <c r="G5" s="57">
        <v>55044</v>
      </c>
      <c r="H5" s="64"/>
      <c r="I5" s="66" t="str">
        <f>IF(H5="","",G5-H5)</f>
        <v/>
      </c>
      <c r="J5" s="67" t="str">
        <f t="shared" ref="J5:J19" si="0">IF(H5="","",(G5-H5)/G5)</f>
        <v/>
      </c>
      <c r="K5" s="66" t="str">
        <f t="shared" ref="K5:K19" si="1">IF(H5="","",F5*G5)</f>
        <v/>
      </c>
      <c r="L5" s="66" t="str">
        <f t="shared" ref="L5:L19" si="2">IF(H5="","",F5*H5)</f>
        <v/>
      </c>
      <c r="M5" s="66" t="str">
        <f t="shared" ref="M5:M19" si="3">IF(H5="","",K5-L5)</f>
        <v/>
      </c>
      <c r="N5" s="72" t="str">
        <f t="shared" ref="N5:N19" si="4">IF(H5="","",G5*0.000408)</f>
        <v/>
      </c>
      <c r="O5" s="75" t="str">
        <f t="shared" ref="O5:O19" si="5">IF(H5="","",H5*0.000408)</f>
        <v/>
      </c>
      <c r="P5" s="75" t="str">
        <f t="shared" ref="P5:P19" si="6">IF(H5="","",N5-O5)</f>
        <v/>
      </c>
      <c r="Q5" s="67" t="str">
        <f t="shared" ref="Q5:Q19" si="7">IF(H5="","",(N5-O5)/N5)</f>
        <v/>
      </c>
    </row>
    <row r="6" spans="1:17" ht="30" customHeight="1" x14ac:dyDescent="0.4">
      <c r="A6" s="34">
        <v>2</v>
      </c>
      <c r="B6" s="38" t="s">
        <v>680</v>
      </c>
      <c r="C6" s="46">
        <f>②二中!G39</f>
        <v>224</v>
      </c>
      <c r="D6" s="46">
        <v>0</v>
      </c>
      <c r="E6" s="46">
        <v>224</v>
      </c>
      <c r="F6" s="52">
        <v>30</v>
      </c>
      <c r="G6" s="58">
        <v>55644</v>
      </c>
      <c r="H6" s="64"/>
      <c r="I6" s="66" t="str">
        <f t="shared" ref="I6:I19" si="8">IF(H6="","",G6-H6)</f>
        <v/>
      </c>
      <c r="J6" s="67" t="str">
        <f t="shared" si="0"/>
        <v/>
      </c>
      <c r="K6" s="66" t="str">
        <f t="shared" si="1"/>
        <v/>
      </c>
      <c r="L6" s="66" t="str">
        <f t="shared" si="2"/>
        <v/>
      </c>
      <c r="M6" s="66" t="str">
        <f t="shared" si="3"/>
        <v/>
      </c>
      <c r="N6" s="72" t="str">
        <f t="shared" si="4"/>
        <v/>
      </c>
      <c r="O6" s="75" t="str">
        <f t="shared" si="5"/>
        <v/>
      </c>
      <c r="P6" s="75" t="str">
        <f t="shared" si="6"/>
        <v/>
      </c>
      <c r="Q6" s="67" t="str">
        <f t="shared" si="7"/>
        <v/>
      </c>
    </row>
    <row r="7" spans="1:17" ht="30" customHeight="1" x14ac:dyDescent="0.4">
      <c r="A7" s="34">
        <v>3</v>
      </c>
      <c r="B7" s="38" t="s">
        <v>682</v>
      </c>
      <c r="C7" s="46">
        <f>③三中!G35</f>
        <v>254</v>
      </c>
      <c r="D7" s="46">
        <v>0</v>
      </c>
      <c r="E7" s="46">
        <v>254</v>
      </c>
      <c r="F7" s="52">
        <v>30</v>
      </c>
      <c r="G7" s="59">
        <v>55044</v>
      </c>
      <c r="H7" s="64"/>
      <c r="I7" s="66" t="str">
        <f t="shared" si="8"/>
        <v/>
      </c>
      <c r="J7" s="67" t="str">
        <f t="shared" si="0"/>
        <v/>
      </c>
      <c r="K7" s="66" t="str">
        <f t="shared" si="1"/>
        <v/>
      </c>
      <c r="L7" s="66" t="str">
        <f t="shared" si="2"/>
        <v/>
      </c>
      <c r="M7" s="66" t="str">
        <f t="shared" si="3"/>
        <v/>
      </c>
      <c r="N7" s="72" t="str">
        <f t="shared" si="4"/>
        <v/>
      </c>
      <c r="O7" s="75" t="str">
        <f t="shared" si="5"/>
        <v/>
      </c>
      <c r="P7" s="75" t="str">
        <f t="shared" si="6"/>
        <v/>
      </c>
      <c r="Q7" s="67" t="str">
        <f t="shared" si="7"/>
        <v/>
      </c>
    </row>
    <row r="8" spans="1:17" ht="30" customHeight="1" x14ac:dyDescent="0.4">
      <c r="A8" s="34">
        <v>4</v>
      </c>
      <c r="B8" s="38" t="s">
        <v>137</v>
      </c>
      <c r="C8" s="46">
        <f>④四中!G39</f>
        <v>250</v>
      </c>
      <c r="D8" s="46">
        <f>④四中!G40</f>
        <v>41</v>
      </c>
      <c r="E8" s="46">
        <f>④四中!G41</f>
        <v>209</v>
      </c>
      <c r="F8" s="52">
        <v>30</v>
      </c>
      <c r="G8" s="59">
        <v>52772</v>
      </c>
      <c r="H8" s="64"/>
      <c r="I8" s="66" t="str">
        <f t="shared" si="8"/>
        <v/>
      </c>
      <c r="J8" s="67" t="str">
        <f t="shared" si="0"/>
        <v/>
      </c>
      <c r="K8" s="66" t="str">
        <f t="shared" si="1"/>
        <v/>
      </c>
      <c r="L8" s="66" t="str">
        <f t="shared" si="2"/>
        <v/>
      </c>
      <c r="M8" s="66" t="str">
        <f t="shared" si="3"/>
        <v/>
      </c>
      <c r="N8" s="72" t="str">
        <f t="shared" si="4"/>
        <v/>
      </c>
      <c r="O8" s="75" t="str">
        <f t="shared" si="5"/>
        <v/>
      </c>
      <c r="P8" s="75" t="str">
        <f t="shared" si="6"/>
        <v/>
      </c>
      <c r="Q8" s="67" t="str">
        <f t="shared" si="7"/>
        <v/>
      </c>
    </row>
    <row r="9" spans="1:17" ht="30" customHeight="1" x14ac:dyDescent="0.4">
      <c r="A9" s="34">
        <v>5</v>
      </c>
      <c r="B9" s="38" t="s">
        <v>428</v>
      </c>
      <c r="C9" s="47">
        <f>⑤六中!G37</f>
        <v>247</v>
      </c>
      <c r="D9" s="47">
        <v>0</v>
      </c>
      <c r="E9" s="47">
        <f>⑤六中!G39</f>
        <v>247</v>
      </c>
      <c r="F9" s="52">
        <v>30</v>
      </c>
      <c r="G9" s="60">
        <v>41091</v>
      </c>
      <c r="H9" s="64"/>
      <c r="I9" s="66" t="str">
        <f t="shared" si="8"/>
        <v/>
      </c>
      <c r="J9" s="67" t="str">
        <f t="shared" si="0"/>
        <v/>
      </c>
      <c r="K9" s="66" t="str">
        <f t="shared" si="1"/>
        <v/>
      </c>
      <c r="L9" s="66" t="str">
        <f t="shared" si="2"/>
        <v/>
      </c>
      <c r="M9" s="66" t="str">
        <f t="shared" si="3"/>
        <v/>
      </c>
      <c r="N9" s="72" t="str">
        <f t="shared" si="4"/>
        <v/>
      </c>
      <c r="O9" s="75" t="str">
        <f t="shared" si="5"/>
        <v/>
      </c>
      <c r="P9" s="75" t="str">
        <f t="shared" si="6"/>
        <v/>
      </c>
      <c r="Q9" s="67" t="str">
        <f t="shared" si="7"/>
        <v/>
      </c>
    </row>
    <row r="10" spans="1:17" ht="30" customHeight="1" x14ac:dyDescent="0.4">
      <c r="A10" s="34">
        <v>6</v>
      </c>
      <c r="B10" s="38" t="s">
        <v>683</v>
      </c>
      <c r="C10" s="47">
        <f>⑥都和公民館!G47</f>
        <v>265</v>
      </c>
      <c r="D10" s="47">
        <f>⑥都和公民館!G48</f>
        <v>58</v>
      </c>
      <c r="E10" s="45">
        <f>⑥都和公民館!G49</f>
        <v>207</v>
      </c>
      <c r="F10" s="52">
        <v>30</v>
      </c>
      <c r="G10" s="57">
        <v>50738</v>
      </c>
      <c r="H10" s="64"/>
      <c r="I10" s="66" t="str">
        <f t="shared" si="8"/>
        <v/>
      </c>
      <c r="J10" s="67" t="str">
        <f t="shared" si="0"/>
        <v/>
      </c>
      <c r="K10" s="66" t="str">
        <f t="shared" si="1"/>
        <v/>
      </c>
      <c r="L10" s="66" t="str">
        <f t="shared" si="2"/>
        <v/>
      </c>
      <c r="M10" s="66" t="str">
        <f t="shared" si="3"/>
        <v/>
      </c>
      <c r="N10" s="72" t="str">
        <f t="shared" si="4"/>
        <v/>
      </c>
      <c r="O10" s="75" t="str">
        <f t="shared" si="5"/>
        <v/>
      </c>
      <c r="P10" s="75" t="str">
        <f t="shared" si="6"/>
        <v/>
      </c>
      <c r="Q10" s="67" t="str">
        <f t="shared" si="7"/>
        <v/>
      </c>
    </row>
    <row r="11" spans="1:17" ht="30" customHeight="1" x14ac:dyDescent="0.4">
      <c r="A11" s="34">
        <v>7</v>
      </c>
      <c r="B11" s="38" t="s">
        <v>462</v>
      </c>
      <c r="C11" s="47">
        <f>⑦新治地区!G33</f>
        <v>546</v>
      </c>
      <c r="D11" s="47">
        <f>⑦新治地区!G34</f>
        <v>375</v>
      </c>
      <c r="E11" s="45">
        <f>⑦新治地区!G35</f>
        <v>171</v>
      </c>
      <c r="F11" s="52">
        <v>30</v>
      </c>
      <c r="G11" s="57">
        <v>61374</v>
      </c>
      <c r="H11" s="64"/>
      <c r="I11" s="66" t="str">
        <f t="shared" si="8"/>
        <v/>
      </c>
      <c r="J11" s="67" t="str">
        <f t="shared" si="0"/>
        <v/>
      </c>
      <c r="K11" s="66" t="str">
        <f t="shared" si="1"/>
        <v/>
      </c>
      <c r="L11" s="66" t="str">
        <f t="shared" si="2"/>
        <v/>
      </c>
      <c r="M11" s="66" t="str">
        <f t="shared" si="3"/>
        <v/>
      </c>
      <c r="N11" s="72" t="str">
        <f t="shared" si="4"/>
        <v/>
      </c>
      <c r="O11" s="75" t="str">
        <f t="shared" si="5"/>
        <v/>
      </c>
      <c r="P11" s="75" t="str">
        <f t="shared" si="6"/>
        <v/>
      </c>
      <c r="Q11" s="67" t="str">
        <f t="shared" si="7"/>
        <v/>
      </c>
    </row>
    <row r="12" spans="1:17" ht="30" customHeight="1" x14ac:dyDescent="0.4">
      <c r="A12" s="34">
        <v>8</v>
      </c>
      <c r="B12" s="38" t="s">
        <v>684</v>
      </c>
      <c r="C12" s="47">
        <f>⑧神立地区!G32</f>
        <v>239</v>
      </c>
      <c r="D12" s="47">
        <f>⑧神立地区!G33</f>
        <v>0</v>
      </c>
      <c r="E12" s="45">
        <f>⑧神立地区!G34</f>
        <v>239</v>
      </c>
      <c r="F12" s="52">
        <v>30</v>
      </c>
      <c r="G12" s="57">
        <v>74579</v>
      </c>
      <c r="H12" s="64"/>
      <c r="I12" s="66" t="str">
        <f t="shared" si="8"/>
        <v/>
      </c>
      <c r="J12" s="67" t="str">
        <f t="shared" si="0"/>
        <v/>
      </c>
      <c r="K12" s="66" t="str">
        <f t="shared" si="1"/>
        <v/>
      </c>
      <c r="L12" s="66" t="str">
        <f t="shared" si="2"/>
        <v/>
      </c>
      <c r="M12" s="66" t="str">
        <f t="shared" si="3"/>
        <v/>
      </c>
      <c r="N12" s="72" t="str">
        <f t="shared" si="4"/>
        <v/>
      </c>
      <c r="O12" s="75" t="str">
        <f t="shared" si="5"/>
        <v/>
      </c>
      <c r="P12" s="75" t="str">
        <f t="shared" si="6"/>
        <v/>
      </c>
      <c r="Q12" s="67" t="str">
        <f t="shared" si="7"/>
        <v/>
      </c>
    </row>
    <row r="13" spans="1:17" ht="30" customHeight="1" x14ac:dyDescent="0.4">
      <c r="A13" s="34">
        <v>9</v>
      </c>
      <c r="B13" s="38" t="s">
        <v>685</v>
      </c>
      <c r="C13" s="47">
        <f>⑨勤労者センター!G43</f>
        <v>581</v>
      </c>
      <c r="D13" s="47">
        <f>⑨勤労者センター!G44</f>
        <v>95</v>
      </c>
      <c r="E13" s="45">
        <f>⑨勤労者センター!G45</f>
        <v>486</v>
      </c>
      <c r="F13" s="52">
        <v>30</v>
      </c>
      <c r="G13" s="57">
        <v>121914</v>
      </c>
      <c r="H13" s="64"/>
      <c r="I13" s="66" t="str">
        <f t="shared" si="8"/>
        <v/>
      </c>
      <c r="J13" s="67" t="str">
        <f t="shared" si="0"/>
        <v/>
      </c>
      <c r="K13" s="66" t="str">
        <f t="shared" si="1"/>
        <v/>
      </c>
      <c r="L13" s="66" t="str">
        <f t="shared" si="2"/>
        <v/>
      </c>
      <c r="M13" s="66" t="str">
        <f t="shared" si="3"/>
        <v/>
      </c>
      <c r="N13" s="72" t="str">
        <f t="shared" si="4"/>
        <v/>
      </c>
      <c r="O13" s="75" t="str">
        <f t="shared" si="5"/>
        <v/>
      </c>
      <c r="P13" s="75" t="str">
        <f t="shared" si="6"/>
        <v/>
      </c>
      <c r="Q13" s="67" t="str">
        <f t="shared" si="7"/>
        <v/>
      </c>
    </row>
    <row r="14" spans="1:17" ht="30" customHeight="1" x14ac:dyDescent="0.4">
      <c r="A14" s="34">
        <v>10</v>
      </c>
      <c r="B14" s="38" t="s">
        <v>686</v>
      </c>
      <c r="C14" s="47">
        <f>⑩つくしの家!G28</f>
        <v>158</v>
      </c>
      <c r="D14" s="47">
        <v>0</v>
      </c>
      <c r="E14" s="45">
        <f>⑩つくしの家!G30</f>
        <v>158</v>
      </c>
      <c r="F14" s="52">
        <v>30</v>
      </c>
      <c r="G14" s="57">
        <v>17057</v>
      </c>
      <c r="H14" s="64"/>
      <c r="I14" s="66" t="str">
        <f t="shared" si="8"/>
        <v/>
      </c>
      <c r="J14" s="67" t="str">
        <f t="shared" si="0"/>
        <v/>
      </c>
      <c r="K14" s="66" t="str">
        <f t="shared" si="1"/>
        <v/>
      </c>
      <c r="L14" s="66" t="str">
        <f t="shared" si="2"/>
        <v/>
      </c>
      <c r="M14" s="66" t="str">
        <f t="shared" si="3"/>
        <v/>
      </c>
      <c r="N14" s="72" t="str">
        <f t="shared" si="4"/>
        <v/>
      </c>
      <c r="O14" s="75" t="str">
        <f t="shared" si="5"/>
        <v/>
      </c>
      <c r="P14" s="75" t="str">
        <f t="shared" si="6"/>
        <v/>
      </c>
      <c r="Q14" s="67" t="str">
        <f t="shared" si="7"/>
        <v/>
      </c>
    </row>
    <row r="15" spans="1:17" ht="30" customHeight="1" x14ac:dyDescent="0.4">
      <c r="A15" s="34">
        <v>11</v>
      </c>
      <c r="B15" s="38" t="s">
        <v>632</v>
      </c>
      <c r="C15" s="47">
        <f>⑪天川保育園!G21</f>
        <v>73</v>
      </c>
      <c r="D15" s="47">
        <v>0</v>
      </c>
      <c r="E15" s="45">
        <f>⑪天川保育園!G23</f>
        <v>73</v>
      </c>
      <c r="F15" s="52">
        <v>30</v>
      </c>
      <c r="G15" s="57">
        <v>7590</v>
      </c>
      <c r="H15" s="64"/>
      <c r="I15" s="66" t="str">
        <f t="shared" si="8"/>
        <v/>
      </c>
      <c r="J15" s="67" t="str">
        <f t="shared" si="0"/>
        <v/>
      </c>
      <c r="K15" s="66" t="str">
        <f t="shared" si="1"/>
        <v/>
      </c>
      <c r="L15" s="66" t="str">
        <f t="shared" si="2"/>
        <v/>
      </c>
      <c r="M15" s="66" t="str">
        <f t="shared" si="3"/>
        <v/>
      </c>
      <c r="N15" s="72" t="str">
        <f t="shared" si="4"/>
        <v/>
      </c>
      <c r="O15" s="75" t="str">
        <f t="shared" si="5"/>
        <v/>
      </c>
      <c r="P15" s="75" t="str">
        <f t="shared" si="6"/>
        <v/>
      </c>
      <c r="Q15" s="67" t="str">
        <f t="shared" si="7"/>
        <v/>
      </c>
    </row>
    <row r="16" spans="1:17" ht="30" customHeight="1" x14ac:dyDescent="0.4">
      <c r="A16" s="34">
        <v>12</v>
      </c>
      <c r="B16" s="38" t="s">
        <v>51</v>
      </c>
      <c r="C16" s="46">
        <v>96</v>
      </c>
      <c r="D16" s="46">
        <v>0</v>
      </c>
      <c r="E16" s="46">
        <f>C16</f>
        <v>96</v>
      </c>
      <c r="F16" s="52">
        <v>30</v>
      </c>
      <c r="G16" s="57">
        <v>10410</v>
      </c>
      <c r="H16" s="64"/>
      <c r="I16" s="66" t="str">
        <f t="shared" si="8"/>
        <v/>
      </c>
      <c r="J16" s="67" t="str">
        <f t="shared" si="0"/>
        <v/>
      </c>
      <c r="K16" s="66" t="str">
        <f t="shared" si="1"/>
        <v/>
      </c>
      <c r="L16" s="66" t="str">
        <f t="shared" si="2"/>
        <v/>
      </c>
      <c r="M16" s="66" t="str">
        <f t="shared" si="3"/>
        <v/>
      </c>
      <c r="N16" s="72" t="str">
        <f t="shared" si="4"/>
        <v/>
      </c>
      <c r="O16" s="75" t="str">
        <f t="shared" si="5"/>
        <v/>
      </c>
      <c r="P16" s="75" t="str">
        <f t="shared" si="6"/>
        <v/>
      </c>
      <c r="Q16" s="67" t="str">
        <f t="shared" si="7"/>
        <v/>
      </c>
    </row>
    <row r="17" spans="1:17" ht="30" customHeight="1" x14ac:dyDescent="0.4">
      <c r="A17" s="34">
        <v>13</v>
      </c>
      <c r="B17" s="39" t="s">
        <v>687</v>
      </c>
      <c r="C17" s="47">
        <f>⑬ポプラ児童館!G27</f>
        <v>134</v>
      </c>
      <c r="D17" s="47">
        <v>0</v>
      </c>
      <c r="E17" s="47">
        <f>⑬ポプラ児童館!G29</f>
        <v>134</v>
      </c>
      <c r="F17" s="52">
        <v>30</v>
      </c>
      <c r="G17" s="57">
        <v>20345</v>
      </c>
      <c r="H17" s="64"/>
      <c r="I17" s="66" t="str">
        <f t="shared" si="8"/>
        <v/>
      </c>
      <c r="J17" s="67" t="str">
        <f t="shared" si="0"/>
        <v/>
      </c>
      <c r="K17" s="66" t="str">
        <f t="shared" si="1"/>
        <v/>
      </c>
      <c r="L17" s="66" t="str">
        <f t="shared" si="2"/>
        <v/>
      </c>
      <c r="M17" s="66" t="str">
        <f t="shared" si="3"/>
        <v/>
      </c>
      <c r="N17" s="72" t="str">
        <f t="shared" si="4"/>
        <v/>
      </c>
      <c r="O17" s="75" t="str">
        <f t="shared" si="5"/>
        <v/>
      </c>
      <c r="P17" s="75" t="str">
        <f t="shared" si="6"/>
        <v/>
      </c>
      <c r="Q17" s="67" t="str">
        <f t="shared" si="7"/>
        <v/>
      </c>
    </row>
    <row r="18" spans="1:17" ht="30" customHeight="1" x14ac:dyDescent="0.4">
      <c r="A18" s="34">
        <v>14</v>
      </c>
      <c r="B18" s="38" t="s">
        <v>688</v>
      </c>
      <c r="C18" s="46">
        <f>⑭神立消防署!G19</f>
        <v>86</v>
      </c>
      <c r="D18" s="46">
        <f>⑭神立消防署!G20</f>
        <v>26</v>
      </c>
      <c r="E18" s="46">
        <f>⑭神立消防署!G21</f>
        <v>60</v>
      </c>
      <c r="F18" s="52">
        <v>30</v>
      </c>
      <c r="G18" s="59">
        <v>16301</v>
      </c>
      <c r="H18" s="64"/>
      <c r="I18" s="66" t="str">
        <f t="shared" si="8"/>
        <v/>
      </c>
      <c r="J18" s="67" t="str">
        <f t="shared" si="0"/>
        <v/>
      </c>
      <c r="K18" s="66" t="str">
        <f t="shared" si="1"/>
        <v/>
      </c>
      <c r="L18" s="66" t="str">
        <f t="shared" si="2"/>
        <v/>
      </c>
      <c r="M18" s="66" t="str">
        <f t="shared" si="3"/>
        <v/>
      </c>
      <c r="N18" s="72" t="str">
        <f t="shared" si="4"/>
        <v/>
      </c>
      <c r="O18" s="75" t="str">
        <f t="shared" si="5"/>
        <v/>
      </c>
      <c r="P18" s="75" t="str">
        <f t="shared" si="6"/>
        <v/>
      </c>
      <c r="Q18" s="67" t="str">
        <f t="shared" si="7"/>
        <v/>
      </c>
    </row>
    <row r="19" spans="1:17" ht="30" customHeight="1" x14ac:dyDescent="0.4">
      <c r="A19" s="35">
        <v>15</v>
      </c>
      <c r="B19" s="40" t="s">
        <v>689</v>
      </c>
      <c r="C19" s="48">
        <f>⑮新治消防!G26</f>
        <v>83</v>
      </c>
      <c r="D19" s="48">
        <f>⑮新治消防!G27</f>
        <v>5</v>
      </c>
      <c r="E19" s="48">
        <f>⑮新治消防!G28</f>
        <v>78</v>
      </c>
      <c r="F19" s="53">
        <v>30</v>
      </c>
      <c r="G19" s="61">
        <v>15080</v>
      </c>
      <c r="H19" s="64"/>
      <c r="I19" s="66" t="str">
        <f t="shared" si="8"/>
        <v/>
      </c>
      <c r="J19" s="67" t="str">
        <f t="shared" si="0"/>
        <v/>
      </c>
      <c r="K19" s="66" t="str">
        <f t="shared" si="1"/>
        <v/>
      </c>
      <c r="L19" s="66" t="str">
        <f t="shared" si="2"/>
        <v/>
      </c>
      <c r="M19" s="66" t="str">
        <f t="shared" si="3"/>
        <v/>
      </c>
      <c r="N19" s="72" t="str">
        <f t="shared" si="4"/>
        <v/>
      </c>
      <c r="O19" s="75" t="str">
        <f t="shared" si="5"/>
        <v/>
      </c>
      <c r="P19" s="75" t="str">
        <f t="shared" si="6"/>
        <v/>
      </c>
      <c r="Q19" s="67" t="str">
        <f t="shared" si="7"/>
        <v/>
      </c>
    </row>
    <row r="20" spans="1:17" ht="30" customHeight="1" x14ac:dyDescent="0.4">
      <c r="A20" s="36"/>
      <c r="B20" s="41" t="s">
        <v>286</v>
      </c>
      <c r="C20" s="49">
        <f>SUM(C5:C19)</f>
        <v>3546</v>
      </c>
      <c r="D20" s="49">
        <f>SUM(D5:D19)</f>
        <v>600</v>
      </c>
      <c r="E20" s="49">
        <f>SUM(E5:E19)</f>
        <v>2946</v>
      </c>
      <c r="F20" s="54" t="s">
        <v>781</v>
      </c>
      <c r="G20" s="62">
        <f>SUM(G5:G19)</f>
        <v>654983</v>
      </c>
      <c r="H20" s="62">
        <f>SUM(H5:H19)</f>
        <v>0</v>
      </c>
      <c r="I20" s="62" t="str">
        <f>IF(H19="","",SUM(I5:I19))</f>
        <v/>
      </c>
      <c r="J20" s="68" t="str">
        <f>IF(H19="","",(G20-H20)/G20)</f>
        <v/>
      </c>
      <c r="K20" s="70" t="str">
        <f>IF(H19="","",SUM(K5:K19))</f>
        <v/>
      </c>
      <c r="L20" s="70" t="str">
        <f>IF(H19="","",SUM(L5:L19))</f>
        <v/>
      </c>
      <c r="M20" s="70" t="str">
        <f>IF(H19="","",SUM(M5:M19))</f>
        <v/>
      </c>
      <c r="N20" s="73" t="str">
        <f>IF(H19="","",SUM(N5:N19))</f>
        <v/>
      </c>
      <c r="O20" s="73" t="str">
        <f>IF(H19="","",SUM(O5:O19))</f>
        <v/>
      </c>
      <c r="P20" s="73" t="str">
        <f>IF(H19="","",SUM(P5:P19))</f>
        <v/>
      </c>
      <c r="Q20" s="76" t="str">
        <f>IF(H19="","",(N20-O20)/N20)</f>
        <v/>
      </c>
    </row>
    <row r="21" spans="1:17" ht="30" customHeight="1" x14ac:dyDescent="0.4">
      <c r="A21" s="37" t="s">
        <v>799</v>
      </c>
      <c r="B21" s="42"/>
      <c r="C21" s="50"/>
      <c r="D21" s="50"/>
      <c r="E21" s="50"/>
      <c r="F21" s="42"/>
      <c r="G21" s="63"/>
      <c r="H21" s="63"/>
      <c r="I21" s="63"/>
      <c r="J21" s="69"/>
      <c r="K21" s="71"/>
      <c r="L21" s="71"/>
      <c r="M21" s="71"/>
      <c r="N21" s="74"/>
      <c r="O21" s="74"/>
      <c r="P21" s="74"/>
      <c r="Q21" s="69"/>
    </row>
    <row r="22" spans="1:17" ht="30" customHeight="1" x14ac:dyDescent="0.4">
      <c r="A22" s="37" t="s">
        <v>707</v>
      </c>
      <c r="B22" s="43"/>
      <c r="C22" s="43"/>
      <c r="D22" s="43"/>
      <c r="E22" s="43"/>
      <c r="F22" s="43"/>
      <c r="G22" s="43"/>
    </row>
    <row r="23" spans="1:17" ht="30" customHeight="1" x14ac:dyDescent="0.4">
      <c r="A23" s="37" t="s">
        <v>85</v>
      </c>
      <c r="E23" s="51"/>
      <c r="F23" s="55"/>
      <c r="G23" s="55"/>
    </row>
    <row r="24" spans="1:17" ht="30" customHeight="1" x14ac:dyDescent="0.4">
      <c r="A24" s="37" t="s">
        <v>744</v>
      </c>
    </row>
    <row r="25" spans="1:17" ht="30" customHeight="1" x14ac:dyDescent="0.4"/>
    <row r="26" spans="1:17" ht="30" customHeight="1" x14ac:dyDescent="0.4"/>
    <row r="27" spans="1:17" ht="30" customHeight="1" x14ac:dyDescent="0.4"/>
    <row r="28" spans="1:17" ht="30" customHeight="1" x14ac:dyDescent="0.4"/>
    <row r="29" spans="1:17" ht="30" customHeight="1" x14ac:dyDescent="0.4"/>
    <row r="30" spans="1:17" ht="30" customHeight="1" x14ac:dyDescent="0.4"/>
    <row r="31" spans="1:17" x14ac:dyDescent="0.4">
      <c r="N31" s="32"/>
      <c r="O31" s="32"/>
      <c r="P31" s="32"/>
    </row>
    <row r="32" spans="1:17" ht="27.6" customHeight="1" x14ac:dyDescent="0.4"/>
    <row r="33" ht="25.9" customHeight="1" x14ac:dyDescent="0.4"/>
    <row r="34" ht="22.9" customHeight="1" x14ac:dyDescent="0.4"/>
  </sheetData>
  <sheetProtection algorithmName="SHA-512" hashValue="iUloRUGXkJhaFVESM8TPJFp1h/BAMz1A3v9ioTLESzIIrhzjoatxw2jq91MvWE6hK03ZO5nvLbvN+Yf/ims7Cw==" saltValue="G/guz/qvlRkCPLp//MTciw==" spinCount="100000" sheet="1" objects="1" scenarios="1"/>
  <mergeCells count="7">
    <mergeCell ref="F3:M3"/>
    <mergeCell ref="N3:Q3"/>
    <mergeCell ref="A3:A4"/>
    <mergeCell ref="B3:B4"/>
    <mergeCell ref="C3:C4"/>
    <mergeCell ref="D3:D4"/>
    <mergeCell ref="E3:E4"/>
  </mergeCells>
  <phoneticPr fontId="3"/>
  <printOptions horizontalCentered="1"/>
  <pageMargins left="0.43307086614173229" right="0.43307086614173229" top="0.74803149606299213" bottom="0.74803149606299213" header="0.31496062992125984" footer="0.31496062992125984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  <pageSetUpPr fitToPage="1"/>
  </sheetPr>
  <dimension ref="B1:I39"/>
  <sheetViews>
    <sheetView showGridLines="0" zoomScale="70" zoomScaleNormal="70" workbookViewId="0">
      <selection activeCell="D9" sqref="D9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62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310</v>
      </c>
      <c r="D5" s="19" t="s">
        <v>86</v>
      </c>
      <c r="E5" s="19">
        <v>1</v>
      </c>
      <c r="F5" s="24"/>
      <c r="G5" s="24">
        <v>6</v>
      </c>
      <c r="H5" s="77">
        <v>3000</v>
      </c>
      <c r="I5" s="78"/>
    </row>
    <row r="6" spans="2:9" x14ac:dyDescent="0.4">
      <c r="B6" s="19" t="s">
        <v>671</v>
      </c>
      <c r="C6" s="20" t="s">
        <v>0</v>
      </c>
      <c r="D6" s="19" t="s">
        <v>126</v>
      </c>
      <c r="E6" s="19">
        <v>1</v>
      </c>
      <c r="F6" s="24"/>
      <c r="G6" s="24">
        <v>12</v>
      </c>
      <c r="H6" s="77">
        <v>3000</v>
      </c>
      <c r="I6" s="78"/>
    </row>
    <row r="7" spans="2:9" x14ac:dyDescent="0.4">
      <c r="B7" s="19" t="s">
        <v>485</v>
      </c>
      <c r="C7" s="20" t="s">
        <v>112</v>
      </c>
      <c r="D7" s="19" t="s">
        <v>374</v>
      </c>
      <c r="E7" s="19">
        <v>2</v>
      </c>
      <c r="F7" s="24" t="s">
        <v>182</v>
      </c>
      <c r="G7" s="24">
        <v>1</v>
      </c>
      <c r="H7" s="77">
        <v>3000</v>
      </c>
      <c r="I7" s="79" t="s">
        <v>764</v>
      </c>
    </row>
    <row r="8" spans="2:9" x14ac:dyDescent="0.4">
      <c r="B8" s="19" t="s">
        <v>158</v>
      </c>
      <c r="C8" s="20" t="s">
        <v>112</v>
      </c>
      <c r="D8" s="19" t="s">
        <v>360</v>
      </c>
      <c r="E8" s="19">
        <v>2</v>
      </c>
      <c r="F8" s="24" t="s">
        <v>182</v>
      </c>
      <c r="G8" s="24">
        <v>4</v>
      </c>
      <c r="H8" s="77">
        <v>3000</v>
      </c>
      <c r="I8" s="79" t="s">
        <v>764</v>
      </c>
    </row>
    <row r="9" spans="2:9" x14ac:dyDescent="0.4">
      <c r="B9" s="19" t="s">
        <v>503</v>
      </c>
      <c r="C9" s="20" t="s">
        <v>0</v>
      </c>
      <c r="D9" s="19" t="s">
        <v>26</v>
      </c>
      <c r="E9" s="19">
        <v>1</v>
      </c>
      <c r="F9" s="24"/>
      <c r="G9" s="24">
        <v>3</v>
      </c>
      <c r="H9" s="77">
        <v>3000</v>
      </c>
      <c r="I9" s="78"/>
    </row>
    <row r="10" spans="2:9" x14ac:dyDescent="0.4">
      <c r="B10" s="19" t="s">
        <v>672</v>
      </c>
      <c r="C10" s="20" t="s">
        <v>0</v>
      </c>
      <c r="D10" s="19" t="s">
        <v>26</v>
      </c>
      <c r="E10" s="19">
        <v>1</v>
      </c>
      <c r="F10" s="24"/>
      <c r="G10" s="24">
        <v>3</v>
      </c>
      <c r="H10" s="77">
        <v>3000</v>
      </c>
      <c r="I10" s="78"/>
    </row>
    <row r="11" spans="2:9" x14ac:dyDescent="0.4">
      <c r="B11" s="19" t="s">
        <v>2</v>
      </c>
      <c r="C11" s="20" t="s">
        <v>105</v>
      </c>
      <c r="D11" s="19" t="s">
        <v>194</v>
      </c>
      <c r="E11" s="19">
        <v>1</v>
      </c>
      <c r="F11" s="24"/>
      <c r="G11" s="24">
        <v>3</v>
      </c>
      <c r="H11" s="77">
        <v>3000</v>
      </c>
      <c r="I11" s="78"/>
    </row>
    <row r="12" spans="2:9" x14ac:dyDescent="0.4">
      <c r="B12" s="19" t="s">
        <v>144</v>
      </c>
      <c r="C12" s="20" t="s">
        <v>105</v>
      </c>
      <c r="D12" s="19" t="s">
        <v>57</v>
      </c>
      <c r="E12" s="19">
        <v>1</v>
      </c>
      <c r="F12" s="24"/>
      <c r="G12" s="24">
        <v>4</v>
      </c>
      <c r="H12" s="77">
        <v>3000</v>
      </c>
      <c r="I12" s="78"/>
    </row>
    <row r="13" spans="2:9" x14ac:dyDescent="0.4">
      <c r="B13" s="19" t="s">
        <v>150</v>
      </c>
      <c r="C13" s="20" t="s">
        <v>306</v>
      </c>
      <c r="D13" s="19" t="s">
        <v>57</v>
      </c>
      <c r="E13" s="19">
        <v>2</v>
      </c>
      <c r="F13" s="24"/>
      <c r="G13" s="24">
        <v>14</v>
      </c>
      <c r="H13" s="77">
        <v>3000</v>
      </c>
      <c r="I13" s="78"/>
    </row>
    <row r="14" spans="2:9" x14ac:dyDescent="0.4">
      <c r="B14" s="19" t="s">
        <v>535</v>
      </c>
      <c r="C14" s="20" t="s">
        <v>197</v>
      </c>
      <c r="D14" s="19" t="s">
        <v>194</v>
      </c>
      <c r="E14" s="19">
        <v>4</v>
      </c>
      <c r="F14" s="24"/>
      <c r="G14" s="24">
        <v>18</v>
      </c>
      <c r="H14" s="77">
        <v>3000</v>
      </c>
      <c r="I14" s="78"/>
    </row>
    <row r="15" spans="2:9" x14ac:dyDescent="0.4">
      <c r="B15" s="19" t="s">
        <v>336</v>
      </c>
      <c r="C15" s="20" t="s">
        <v>0</v>
      </c>
      <c r="D15" s="19" t="s">
        <v>305</v>
      </c>
      <c r="E15" s="19">
        <v>1</v>
      </c>
      <c r="F15" s="24"/>
      <c r="G15" s="24">
        <v>68</v>
      </c>
      <c r="H15" s="77">
        <v>3000</v>
      </c>
      <c r="I15" s="78"/>
    </row>
    <row r="16" spans="2:9" x14ac:dyDescent="0.4">
      <c r="B16" s="19" t="s">
        <v>420</v>
      </c>
      <c r="C16" s="20" t="s">
        <v>92</v>
      </c>
      <c r="D16" s="19" t="s">
        <v>132</v>
      </c>
      <c r="E16" s="19">
        <v>1</v>
      </c>
      <c r="F16" s="24"/>
      <c r="G16" s="24">
        <v>18</v>
      </c>
      <c r="H16" s="77">
        <v>3000</v>
      </c>
      <c r="I16" s="78"/>
    </row>
    <row r="17" spans="2:9" x14ac:dyDescent="0.4">
      <c r="B17" s="19" t="s">
        <v>564</v>
      </c>
      <c r="C17" s="20" t="s">
        <v>70</v>
      </c>
      <c r="D17" s="19" t="s">
        <v>159</v>
      </c>
      <c r="E17" s="19">
        <v>1</v>
      </c>
      <c r="F17" s="24" t="s">
        <v>574</v>
      </c>
      <c r="G17" s="24">
        <v>2</v>
      </c>
      <c r="H17" s="77">
        <v>3000</v>
      </c>
      <c r="I17" s="78"/>
    </row>
    <row r="18" spans="2:9" x14ac:dyDescent="0.4">
      <c r="B18" s="19" t="s">
        <v>544</v>
      </c>
      <c r="C18" s="20" t="s">
        <v>169</v>
      </c>
      <c r="D18" s="19" t="s">
        <v>86</v>
      </c>
      <c r="E18" s="19">
        <v>1</v>
      </c>
      <c r="F18" s="24"/>
      <c r="G18" s="24">
        <v>8</v>
      </c>
      <c r="H18" s="77">
        <v>3000</v>
      </c>
      <c r="I18" s="78"/>
    </row>
    <row r="19" spans="2:9" x14ac:dyDescent="0.4">
      <c r="B19" s="19" t="s">
        <v>565</v>
      </c>
      <c r="C19" s="20" t="s">
        <v>306</v>
      </c>
      <c r="D19" s="19" t="s">
        <v>57</v>
      </c>
      <c r="E19" s="19">
        <v>1</v>
      </c>
      <c r="F19" s="24" t="s">
        <v>749</v>
      </c>
      <c r="G19" s="24">
        <v>4</v>
      </c>
      <c r="H19" s="77">
        <v>3000</v>
      </c>
      <c r="I19" s="78"/>
    </row>
    <row r="20" spans="2:9" x14ac:dyDescent="0.4">
      <c r="B20" s="19" t="s">
        <v>566</v>
      </c>
      <c r="C20" s="20" t="s">
        <v>306</v>
      </c>
      <c r="D20" s="19" t="s">
        <v>57</v>
      </c>
      <c r="E20" s="19">
        <v>2</v>
      </c>
      <c r="F20" s="24" t="s">
        <v>749</v>
      </c>
      <c r="G20" s="24">
        <v>9</v>
      </c>
      <c r="H20" s="77">
        <v>3000</v>
      </c>
      <c r="I20" s="78"/>
    </row>
    <row r="21" spans="2:9" x14ac:dyDescent="0.4">
      <c r="B21" s="19" t="s">
        <v>513</v>
      </c>
      <c r="C21" s="20" t="s">
        <v>315</v>
      </c>
      <c r="D21" s="19" t="s">
        <v>57</v>
      </c>
      <c r="E21" s="19">
        <v>4</v>
      </c>
      <c r="F21" s="24"/>
      <c r="G21" s="24">
        <v>2</v>
      </c>
      <c r="H21" s="77">
        <v>3000</v>
      </c>
      <c r="I21" s="78"/>
    </row>
    <row r="22" spans="2:9" x14ac:dyDescent="0.4">
      <c r="B22" s="19" t="s">
        <v>510</v>
      </c>
      <c r="C22" s="20" t="s">
        <v>306</v>
      </c>
      <c r="D22" s="19" t="s">
        <v>57</v>
      </c>
      <c r="E22" s="19">
        <v>1</v>
      </c>
      <c r="F22" s="24" t="s">
        <v>151</v>
      </c>
      <c r="G22" s="24">
        <v>4</v>
      </c>
      <c r="H22" s="77">
        <v>3000</v>
      </c>
      <c r="I22" s="78"/>
    </row>
    <row r="23" spans="2:9" x14ac:dyDescent="0.4">
      <c r="B23" s="19" t="s">
        <v>461</v>
      </c>
      <c r="C23" s="20" t="s">
        <v>306</v>
      </c>
      <c r="D23" s="19" t="s">
        <v>57</v>
      </c>
      <c r="E23" s="19">
        <v>2</v>
      </c>
      <c r="F23" s="24" t="s">
        <v>151</v>
      </c>
      <c r="G23" s="24">
        <v>15</v>
      </c>
      <c r="H23" s="77">
        <v>3000</v>
      </c>
      <c r="I23" s="78"/>
    </row>
    <row r="24" spans="2:9" x14ac:dyDescent="0.4">
      <c r="B24" s="19" t="s">
        <v>234</v>
      </c>
      <c r="C24" s="20" t="s">
        <v>75</v>
      </c>
      <c r="D24" s="19" t="s">
        <v>57</v>
      </c>
      <c r="E24" s="19">
        <v>2</v>
      </c>
      <c r="F24" s="24"/>
      <c r="G24" s="24">
        <v>2</v>
      </c>
      <c r="H24" s="77">
        <v>3000</v>
      </c>
      <c r="I24" s="78"/>
    </row>
    <row r="25" spans="2:9" x14ac:dyDescent="0.4">
      <c r="B25" s="19" t="s">
        <v>575</v>
      </c>
      <c r="C25" s="20" t="s">
        <v>315</v>
      </c>
      <c r="D25" s="19" t="s">
        <v>190</v>
      </c>
      <c r="E25" s="19">
        <v>6</v>
      </c>
      <c r="F25" s="24"/>
      <c r="G25" s="24">
        <v>12</v>
      </c>
      <c r="H25" s="77">
        <v>3000</v>
      </c>
      <c r="I25" s="79" t="s">
        <v>765</v>
      </c>
    </row>
    <row r="26" spans="2:9" x14ac:dyDescent="0.4">
      <c r="B26" s="19" t="s">
        <v>18</v>
      </c>
      <c r="C26" s="20" t="s">
        <v>315</v>
      </c>
      <c r="D26" s="19" t="s">
        <v>111</v>
      </c>
      <c r="E26" s="19">
        <v>4</v>
      </c>
      <c r="F26" s="24"/>
      <c r="G26" s="24">
        <v>20</v>
      </c>
      <c r="H26" s="77">
        <v>3000</v>
      </c>
      <c r="I26" s="19" t="s">
        <v>766</v>
      </c>
    </row>
    <row r="27" spans="2:9" x14ac:dyDescent="0.4">
      <c r="B27" s="19" t="s">
        <v>644</v>
      </c>
      <c r="C27" s="20" t="s">
        <v>310</v>
      </c>
      <c r="D27" s="19" t="s">
        <v>86</v>
      </c>
      <c r="E27" s="19">
        <v>1</v>
      </c>
      <c r="F27" s="24"/>
      <c r="G27" s="24">
        <v>1</v>
      </c>
      <c r="H27" s="77">
        <v>3000</v>
      </c>
      <c r="I27" s="78"/>
    </row>
    <row r="28" spans="2:9" x14ac:dyDescent="0.4">
      <c r="B28" s="19" t="s">
        <v>709</v>
      </c>
      <c r="C28" s="20" t="s">
        <v>0</v>
      </c>
      <c r="D28" s="19" t="s">
        <v>128</v>
      </c>
      <c r="E28" s="19">
        <v>1</v>
      </c>
      <c r="F28" s="24" t="s">
        <v>138</v>
      </c>
      <c r="G28" s="24">
        <v>3</v>
      </c>
      <c r="H28" s="77">
        <v>3000</v>
      </c>
      <c r="I28" s="78"/>
    </row>
    <row r="29" spans="2:9" x14ac:dyDescent="0.4">
      <c r="B29" s="19" t="s">
        <v>615</v>
      </c>
      <c r="C29" s="20" t="s">
        <v>92</v>
      </c>
      <c r="D29" s="19" t="s">
        <v>135</v>
      </c>
      <c r="E29" s="19">
        <v>1</v>
      </c>
      <c r="F29" s="24" t="s">
        <v>147</v>
      </c>
      <c r="G29" s="24">
        <v>1</v>
      </c>
      <c r="H29" s="77">
        <v>3000</v>
      </c>
      <c r="I29" s="78"/>
    </row>
    <row r="30" spans="2:9" x14ac:dyDescent="0.4">
      <c r="B30" s="19" t="s">
        <v>184</v>
      </c>
      <c r="C30" s="20" t="s">
        <v>92</v>
      </c>
      <c r="D30" s="19" t="s">
        <v>86</v>
      </c>
      <c r="E30" s="19">
        <v>1</v>
      </c>
      <c r="F30" s="24" t="s">
        <v>147</v>
      </c>
      <c r="G30" s="24">
        <v>2</v>
      </c>
      <c r="H30" s="77">
        <v>3000</v>
      </c>
      <c r="I30" s="78"/>
    </row>
    <row r="31" spans="2:9" x14ac:dyDescent="0.4">
      <c r="B31" s="19" t="s">
        <v>216</v>
      </c>
      <c r="C31" s="20" t="s">
        <v>163</v>
      </c>
      <c r="D31" s="19" t="s">
        <v>194</v>
      </c>
      <c r="E31" s="19">
        <v>2</v>
      </c>
      <c r="F31" s="24"/>
      <c r="G31" s="24">
        <v>12</v>
      </c>
      <c r="H31" s="77">
        <v>3000</v>
      </c>
      <c r="I31" s="78"/>
    </row>
    <row r="32" spans="2:9" x14ac:dyDescent="0.4">
      <c r="B32" s="19" t="s">
        <v>724</v>
      </c>
      <c r="C32" s="20" t="s">
        <v>164</v>
      </c>
      <c r="D32" s="19" t="s">
        <v>159</v>
      </c>
      <c r="E32" s="19">
        <v>1</v>
      </c>
      <c r="F32" s="24" t="s">
        <v>753</v>
      </c>
      <c r="G32" s="24">
        <v>44</v>
      </c>
      <c r="H32" s="77">
        <v>0</v>
      </c>
      <c r="I32" s="78"/>
    </row>
    <row r="33" spans="2:9" x14ac:dyDescent="0.4">
      <c r="B33" s="19" t="s">
        <v>750</v>
      </c>
      <c r="C33" s="20" t="s">
        <v>25</v>
      </c>
      <c r="D33" s="19" t="s">
        <v>57</v>
      </c>
      <c r="E33" s="19">
        <v>1</v>
      </c>
      <c r="F33" s="24" t="s">
        <v>745</v>
      </c>
      <c r="G33" s="24">
        <v>6</v>
      </c>
      <c r="H33" s="77">
        <v>3000</v>
      </c>
      <c r="I33" s="78"/>
    </row>
    <row r="34" spans="2:9" x14ac:dyDescent="0.4">
      <c r="B34" s="19" t="s">
        <v>337</v>
      </c>
      <c r="C34" s="20" t="s">
        <v>25</v>
      </c>
      <c r="D34" s="19" t="s">
        <v>279</v>
      </c>
      <c r="E34" s="19">
        <v>1</v>
      </c>
      <c r="F34" s="24"/>
      <c r="G34" s="24">
        <v>4</v>
      </c>
      <c r="H34" s="77">
        <v>3000</v>
      </c>
      <c r="I34" s="78"/>
    </row>
    <row r="35" spans="2:9" x14ac:dyDescent="0.4">
      <c r="B35" s="19" t="s">
        <v>751</v>
      </c>
      <c r="C35" s="20" t="s">
        <v>25</v>
      </c>
      <c r="D35" s="19" t="s">
        <v>279</v>
      </c>
      <c r="E35" s="19">
        <v>1</v>
      </c>
      <c r="F35" s="24"/>
      <c r="G35" s="24">
        <v>3</v>
      </c>
      <c r="H35" s="77">
        <v>3000</v>
      </c>
      <c r="I35" s="78"/>
    </row>
    <row r="36" spans="2:9" x14ac:dyDescent="0.4">
      <c r="B36" s="19" t="s">
        <v>752</v>
      </c>
      <c r="C36" s="20" t="s">
        <v>25</v>
      </c>
      <c r="D36" s="19" t="s">
        <v>579</v>
      </c>
      <c r="E36" s="19">
        <v>1</v>
      </c>
      <c r="F36" s="24" t="s">
        <v>222</v>
      </c>
      <c r="G36" s="24">
        <v>2</v>
      </c>
      <c r="H36" s="77">
        <v>3000</v>
      </c>
      <c r="I36" s="78"/>
    </row>
    <row r="37" spans="2:9" x14ac:dyDescent="0.4">
      <c r="F37" s="24" t="s">
        <v>405</v>
      </c>
      <c r="G37" s="19">
        <f>SUM(G5:G36)</f>
        <v>310</v>
      </c>
    </row>
    <row r="38" spans="2:9" x14ac:dyDescent="0.4">
      <c r="F38" s="24" t="s">
        <v>181</v>
      </c>
      <c r="G38" s="24">
        <v>0</v>
      </c>
    </row>
    <row r="39" spans="2:9" x14ac:dyDescent="0.4">
      <c r="F39" s="24" t="s">
        <v>606</v>
      </c>
      <c r="G39" s="19">
        <f>G37-G38</f>
        <v>310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※dataシート!$I$2:$I$7</xm:f>
          </x14:formula1>
          <xm:sqref>E5:E36</xm:sqref>
        </x14:dataValidation>
        <x14:dataValidation type="list" allowBlank="1" showInputMessage="1" showErrorMessage="1" xr:uid="{00000000-0002-0000-0700-000001000000}">
          <x14:formula1>
            <xm:f>※dataシート!$D$2:$D$87</xm:f>
          </x14:formula1>
          <xm:sqref>D5:D36</xm:sqref>
        </x14:dataValidation>
        <x14:dataValidation type="list" allowBlank="1" showInputMessage="1" showErrorMessage="1" xr:uid="{00000000-0002-0000-0700-000002000000}">
          <x14:formula1>
            <xm:f>※dataシート!$F$2:$F$54</xm:f>
          </x14:formula1>
          <xm:sqref>C5:C36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B1:I39"/>
  <sheetViews>
    <sheetView showGridLines="0" zoomScale="70" zoomScaleNormal="70" workbookViewId="0">
      <selection activeCell="K20" sqref="K20"/>
    </sheetView>
  </sheetViews>
  <sheetFormatPr defaultRowHeight="18.75" x14ac:dyDescent="0.4"/>
  <cols>
    <col min="1" max="1" width="5.5" customWidth="1"/>
    <col min="2" max="2" width="10.25" customWidth="1"/>
    <col min="3" max="3" width="22.5" customWidth="1"/>
    <col min="4" max="4" width="20" style="2" customWidth="1"/>
    <col min="5" max="5" width="12.875" style="2" customWidth="1"/>
    <col min="6" max="6" width="14.5" style="17" customWidth="1"/>
    <col min="7" max="8" width="11.25" customWidth="1"/>
    <col min="9" max="9" width="15.75" style="2" customWidth="1"/>
  </cols>
  <sheetData>
    <row r="1" spans="2:9" x14ac:dyDescent="0.4">
      <c r="B1" s="191" t="s">
        <v>806</v>
      </c>
      <c r="C1" s="191"/>
      <c r="D1" s="191"/>
    </row>
    <row r="2" spans="2:9" ht="18" customHeight="1" x14ac:dyDescent="0.4">
      <c r="B2" s="191"/>
      <c r="C2" s="191"/>
      <c r="D2" s="191"/>
    </row>
    <row r="3" spans="2:9" ht="18" customHeight="1" x14ac:dyDescent="0.4"/>
    <row r="4" spans="2:9" x14ac:dyDescent="0.4">
      <c r="B4" s="18" t="s">
        <v>289</v>
      </c>
      <c r="C4" s="18" t="s">
        <v>291</v>
      </c>
      <c r="D4" s="18" t="s">
        <v>296</v>
      </c>
      <c r="E4" s="18" t="s">
        <v>39</v>
      </c>
      <c r="F4" s="23" t="s">
        <v>191</v>
      </c>
      <c r="G4" s="18" t="s">
        <v>297</v>
      </c>
      <c r="H4" s="18" t="s">
        <v>46</v>
      </c>
      <c r="I4" s="18" t="s">
        <v>69</v>
      </c>
    </row>
    <row r="5" spans="2:9" x14ac:dyDescent="0.4">
      <c r="B5" s="19" t="s">
        <v>595</v>
      </c>
      <c r="C5" s="20" t="s">
        <v>306</v>
      </c>
      <c r="D5" s="19" t="s">
        <v>57</v>
      </c>
      <c r="E5" s="19">
        <v>2</v>
      </c>
      <c r="F5" s="24" t="s">
        <v>758</v>
      </c>
      <c r="G5" s="24">
        <v>8</v>
      </c>
      <c r="H5" s="77">
        <v>3000</v>
      </c>
      <c r="I5" s="78"/>
    </row>
    <row r="6" spans="2:9" x14ac:dyDescent="0.4">
      <c r="B6" s="19" t="s">
        <v>290</v>
      </c>
      <c r="C6" s="20" t="s">
        <v>306</v>
      </c>
      <c r="D6" s="19" t="s">
        <v>57</v>
      </c>
      <c r="E6" s="19">
        <v>2</v>
      </c>
      <c r="F6" s="24" t="s">
        <v>759</v>
      </c>
      <c r="G6" s="24">
        <v>4</v>
      </c>
      <c r="H6" s="77">
        <v>3000</v>
      </c>
      <c r="I6" s="78"/>
    </row>
    <row r="7" spans="2:9" x14ac:dyDescent="0.4">
      <c r="B7" s="19" t="s">
        <v>271</v>
      </c>
      <c r="C7" s="20" t="s">
        <v>306</v>
      </c>
      <c r="D7" s="19" t="s">
        <v>57</v>
      </c>
      <c r="E7" s="19">
        <v>2</v>
      </c>
      <c r="F7" s="24" t="s">
        <v>759</v>
      </c>
      <c r="G7" s="24">
        <v>2</v>
      </c>
      <c r="H7" s="77">
        <v>3000</v>
      </c>
      <c r="I7" s="19"/>
    </row>
    <row r="8" spans="2:9" x14ac:dyDescent="0.4">
      <c r="B8" s="19" t="s">
        <v>568</v>
      </c>
      <c r="C8" s="20" t="s">
        <v>306</v>
      </c>
      <c r="D8" s="19" t="s">
        <v>57</v>
      </c>
      <c r="E8" s="19">
        <v>2</v>
      </c>
      <c r="F8" s="24" t="s">
        <v>733</v>
      </c>
      <c r="G8" s="24">
        <v>3</v>
      </c>
      <c r="H8" s="77">
        <v>3000</v>
      </c>
      <c r="I8" s="19"/>
    </row>
    <row r="9" spans="2:9" x14ac:dyDescent="0.4">
      <c r="B9" s="19" t="s">
        <v>620</v>
      </c>
      <c r="C9" s="20" t="s">
        <v>306</v>
      </c>
      <c r="D9" s="19" t="s">
        <v>57</v>
      </c>
      <c r="E9" s="19">
        <v>2</v>
      </c>
      <c r="F9" s="24" t="s">
        <v>733</v>
      </c>
      <c r="G9" s="24">
        <v>2</v>
      </c>
      <c r="H9" s="77">
        <v>3000</v>
      </c>
      <c r="I9" s="19"/>
    </row>
    <row r="10" spans="2:9" x14ac:dyDescent="0.4">
      <c r="B10" s="19" t="s">
        <v>487</v>
      </c>
      <c r="C10" s="20" t="s">
        <v>306</v>
      </c>
      <c r="D10" s="19" t="s">
        <v>57</v>
      </c>
      <c r="E10" s="19">
        <v>2</v>
      </c>
      <c r="F10" s="24"/>
      <c r="G10" s="24">
        <v>5</v>
      </c>
      <c r="H10" s="77">
        <v>3000</v>
      </c>
      <c r="I10" s="78"/>
    </row>
    <row r="11" spans="2:9" x14ac:dyDescent="0.4">
      <c r="B11" s="19" t="s">
        <v>603</v>
      </c>
      <c r="C11" s="20" t="s">
        <v>306</v>
      </c>
      <c r="D11" s="19" t="s">
        <v>57</v>
      </c>
      <c r="E11" s="19">
        <v>2</v>
      </c>
      <c r="F11" s="24" t="s">
        <v>517</v>
      </c>
      <c r="G11" s="24">
        <v>5</v>
      </c>
      <c r="H11" s="77">
        <v>3000</v>
      </c>
      <c r="I11" s="78"/>
    </row>
    <row r="12" spans="2:9" x14ac:dyDescent="0.4">
      <c r="B12" s="19" t="s">
        <v>569</v>
      </c>
      <c r="C12" s="20" t="s">
        <v>306</v>
      </c>
      <c r="D12" s="19" t="s">
        <v>57</v>
      </c>
      <c r="E12" s="19">
        <v>1</v>
      </c>
      <c r="F12" s="80" t="s">
        <v>580</v>
      </c>
      <c r="G12" s="24">
        <v>1</v>
      </c>
      <c r="H12" s="77">
        <v>3000</v>
      </c>
      <c r="I12" s="78"/>
    </row>
    <row r="13" spans="2:9" x14ac:dyDescent="0.4">
      <c r="B13" s="19" t="s">
        <v>671</v>
      </c>
      <c r="C13" s="20" t="s">
        <v>75</v>
      </c>
      <c r="D13" s="19" t="s">
        <v>57</v>
      </c>
      <c r="E13" s="19">
        <v>2</v>
      </c>
      <c r="F13" s="24"/>
      <c r="G13" s="24">
        <v>16</v>
      </c>
      <c r="H13" s="77">
        <v>3000</v>
      </c>
      <c r="I13" s="78"/>
    </row>
    <row r="14" spans="2:9" x14ac:dyDescent="0.4">
      <c r="B14" s="19" t="s">
        <v>757</v>
      </c>
      <c r="C14" s="20" t="s">
        <v>75</v>
      </c>
      <c r="D14" s="19" t="s">
        <v>57</v>
      </c>
      <c r="E14" s="19">
        <v>2</v>
      </c>
      <c r="F14" s="24" t="s">
        <v>517</v>
      </c>
      <c r="G14" s="24">
        <v>2</v>
      </c>
      <c r="H14" s="77">
        <v>3000</v>
      </c>
      <c r="I14" s="78"/>
    </row>
    <row r="15" spans="2:9" x14ac:dyDescent="0.4">
      <c r="B15" s="19" t="s">
        <v>562</v>
      </c>
      <c r="C15" s="20" t="s">
        <v>75</v>
      </c>
      <c r="D15" s="19" t="s">
        <v>57</v>
      </c>
      <c r="E15" s="19">
        <v>1</v>
      </c>
      <c r="F15" s="24"/>
      <c r="G15" s="24">
        <v>14</v>
      </c>
      <c r="H15" s="77">
        <v>3000</v>
      </c>
      <c r="I15" s="78"/>
    </row>
    <row r="16" spans="2:9" x14ac:dyDescent="0.4">
      <c r="B16" s="19" t="s">
        <v>703</v>
      </c>
      <c r="C16" s="20" t="s">
        <v>75</v>
      </c>
      <c r="D16" s="19" t="s">
        <v>57</v>
      </c>
      <c r="E16" s="19">
        <v>1</v>
      </c>
      <c r="F16" s="24" t="s">
        <v>517</v>
      </c>
      <c r="G16" s="24">
        <v>1</v>
      </c>
      <c r="H16" s="77">
        <v>3000</v>
      </c>
      <c r="I16" s="78"/>
    </row>
    <row r="17" spans="2:9" x14ac:dyDescent="0.4">
      <c r="B17" s="19" t="s">
        <v>485</v>
      </c>
      <c r="C17" s="20" t="s">
        <v>131</v>
      </c>
      <c r="D17" s="19" t="s">
        <v>57</v>
      </c>
      <c r="E17" s="19">
        <v>1</v>
      </c>
      <c r="F17" s="24" t="s">
        <v>71</v>
      </c>
      <c r="G17" s="24">
        <v>47</v>
      </c>
      <c r="H17" s="77">
        <v>3000</v>
      </c>
      <c r="I17" s="78"/>
    </row>
    <row r="18" spans="2:9" x14ac:dyDescent="0.4">
      <c r="B18" s="19" t="s">
        <v>563</v>
      </c>
      <c r="C18" s="20" t="s">
        <v>131</v>
      </c>
      <c r="D18" s="19" t="s">
        <v>57</v>
      </c>
      <c r="E18" s="19">
        <v>1</v>
      </c>
      <c r="F18" s="24"/>
      <c r="G18" s="24">
        <v>0</v>
      </c>
      <c r="H18" s="77">
        <v>3000</v>
      </c>
      <c r="I18" s="78"/>
    </row>
    <row r="19" spans="2:9" x14ac:dyDescent="0.4">
      <c r="B19" s="19" t="s">
        <v>158</v>
      </c>
      <c r="C19" s="20" t="s">
        <v>7</v>
      </c>
      <c r="D19" s="19" t="s">
        <v>194</v>
      </c>
      <c r="E19" s="19">
        <v>1</v>
      </c>
      <c r="F19" s="24"/>
      <c r="G19" s="24">
        <v>8</v>
      </c>
      <c r="H19" s="77">
        <v>3000</v>
      </c>
      <c r="I19" s="78"/>
    </row>
    <row r="20" spans="2:9" x14ac:dyDescent="0.4">
      <c r="B20" s="19" t="s">
        <v>503</v>
      </c>
      <c r="C20" s="20" t="s">
        <v>123</v>
      </c>
      <c r="D20" s="19" t="s">
        <v>194</v>
      </c>
      <c r="E20" s="19">
        <v>1</v>
      </c>
      <c r="F20" s="24"/>
      <c r="G20" s="24">
        <v>2</v>
      </c>
      <c r="H20" s="77">
        <v>3000</v>
      </c>
      <c r="I20" s="78"/>
    </row>
    <row r="21" spans="2:9" x14ac:dyDescent="0.4">
      <c r="B21" s="19" t="s">
        <v>672</v>
      </c>
      <c r="C21" s="20" t="s">
        <v>673</v>
      </c>
      <c r="D21" s="19" t="s">
        <v>44</v>
      </c>
      <c r="E21" s="19">
        <v>2</v>
      </c>
      <c r="F21" s="24"/>
      <c r="G21" s="24">
        <v>37</v>
      </c>
      <c r="H21" s="77">
        <v>3000</v>
      </c>
      <c r="I21" s="78"/>
    </row>
    <row r="22" spans="2:9" x14ac:dyDescent="0.4">
      <c r="B22" s="19" t="s">
        <v>2</v>
      </c>
      <c r="C22" s="20" t="s">
        <v>106</v>
      </c>
      <c r="D22" s="19" t="s">
        <v>57</v>
      </c>
      <c r="E22" s="19">
        <v>3</v>
      </c>
      <c r="F22" s="24"/>
      <c r="G22" s="24">
        <v>6</v>
      </c>
      <c r="H22" s="77">
        <v>3000</v>
      </c>
      <c r="I22" s="78"/>
    </row>
    <row r="23" spans="2:9" x14ac:dyDescent="0.4">
      <c r="B23" s="19" t="s">
        <v>144</v>
      </c>
      <c r="C23" s="20" t="s">
        <v>25</v>
      </c>
      <c r="D23" s="19" t="s">
        <v>57</v>
      </c>
      <c r="E23" s="19">
        <v>2</v>
      </c>
      <c r="F23" s="24" t="s">
        <v>104</v>
      </c>
      <c r="G23" s="24">
        <v>4</v>
      </c>
      <c r="H23" s="77">
        <v>3000</v>
      </c>
      <c r="I23" s="78"/>
    </row>
    <row r="24" spans="2:9" x14ac:dyDescent="0.4">
      <c r="B24" s="19" t="s">
        <v>79</v>
      </c>
      <c r="C24" s="20" t="s">
        <v>25</v>
      </c>
      <c r="D24" s="19" t="s">
        <v>279</v>
      </c>
      <c r="E24" s="19">
        <v>1</v>
      </c>
      <c r="F24" s="24" t="s">
        <v>202</v>
      </c>
      <c r="G24" s="24">
        <v>1</v>
      </c>
      <c r="H24" s="77">
        <v>3000</v>
      </c>
      <c r="I24" s="78"/>
    </row>
    <row r="25" spans="2:9" x14ac:dyDescent="0.4">
      <c r="B25" s="19" t="s">
        <v>150</v>
      </c>
      <c r="C25" s="20" t="s">
        <v>25</v>
      </c>
      <c r="D25" s="19" t="s">
        <v>57</v>
      </c>
      <c r="E25" s="19">
        <v>2</v>
      </c>
      <c r="F25" s="24" t="s">
        <v>760</v>
      </c>
      <c r="G25" s="24">
        <v>1</v>
      </c>
      <c r="H25" s="77">
        <v>3000</v>
      </c>
      <c r="I25" s="78"/>
    </row>
    <row r="26" spans="2:9" x14ac:dyDescent="0.4">
      <c r="B26" s="19" t="s">
        <v>535</v>
      </c>
      <c r="C26" s="20" t="s">
        <v>395</v>
      </c>
      <c r="D26" s="19" t="s">
        <v>579</v>
      </c>
      <c r="E26" s="19">
        <v>1</v>
      </c>
      <c r="F26" s="24"/>
      <c r="G26" s="24">
        <v>5</v>
      </c>
      <c r="H26" s="77">
        <v>3000</v>
      </c>
      <c r="I26" s="78"/>
    </row>
    <row r="27" spans="2:9" x14ac:dyDescent="0.4">
      <c r="B27" s="19" t="s">
        <v>336</v>
      </c>
      <c r="C27" s="20" t="s">
        <v>0</v>
      </c>
      <c r="D27" s="19" t="s">
        <v>128</v>
      </c>
      <c r="E27" s="19">
        <v>1</v>
      </c>
      <c r="F27" s="24"/>
      <c r="G27" s="24">
        <v>5</v>
      </c>
      <c r="H27" s="77">
        <v>3000</v>
      </c>
      <c r="I27" s="78"/>
    </row>
    <row r="28" spans="2:9" x14ac:dyDescent="0.4">
      <c r="B28" s="19" t="s">
        <v>420</v>
      </c>
      <c r="C28" s="20" t="s">
        <v>0</v>
      </c>
      <c r="D28" s="19" t="s">
        <v>128</v>
      </c>
      <c r="E28" s="19">
        <v>1</v>
      </c>
      <c r="F28" s="24"/>
      <c r="G28" s="24">
        <v>0</v>
      </c>
      <c r="H28" s="77">
        <v>3000</v>
      </c>
      <c r="I28" s="78"/>
    </row>
    <row r="29" spans="2:9" x14ac:dyDescent="0.4">
      <c r="B29" s="19" t="s">
        <v>564</v>
      </c>
      <c r="C29" s="20" t="s">
        <v>0</v>
      </c>
      <c r="D29" s="19" t="s">
        <v>86</v>
      </c>
      <c r="E29" s="19">
        <v>1</v>
      </c>
      <c r="F29" s="24"/>
      <c r="G29" s="24">
        <v>7</v>
      </c>
      <c r="H29" s="77">
        <v>3000</v>
      </c>
      <c r="I29" s="78"/>
    </row>
    <row r="30" spans="2:9" x14ac:dyDescent="0.4">
      <c r="B30" s="19" t="s">
        <v>544</v>
      </c>
      <c r="C30" s="20" t="s">
        <v>0</v>
      </c>
      <c r="D30" s="19" t="s">
        <v>86</v>
      </c>
      <c r="E30" s="19">
        <v>1</v>
      </c>
      <c r="F30" s="24" t="s">
        <v>726</v>
      </c>
      <c r="G30" s="24">
        <v>6</v>
      </c>
      <c r="H30" s="77">
        <v>3000</v>
      </c>
      <c r="I30" s="78"/>
    </row>
    <row r="31" spans="2:9" x14ac:dyDescent="0.4">
      <c r="B31" s="19" t="s">
        <v>566</v>
      </c>
      <c r="C31" s="20" t="s">
        <v>164</v>
      </c>
      <c r="D31" s="19" t="s">
        <v>135</v>
      </c>
      <c r="E31" s="19">
        <v>1</v>
      </c>
      <c r="F31" s="24"/>
      <c r="G31" s="24">
        <v>14</v>
      </c>
      <c r="H31" s="77">
        <v>0</v>
      </c>
      <c r="I31" s="78"/>
    </row>
    <row r="32" spans="2:9" x14ac:dyDescent="0.4">
      <c r="B32" s="19" t="s">
        <v>513</v>
      </c>
      <c r="C32" s="20" t="s">
        <v>310</v>
      </c>
      <c r="D32" s="19" t="s">
        <v>142</v>
      </c>
      <c r="E32" s="19">
        <v>1</v>
      </c>
      <c r="F32" s="24"/>
      <c r="G32" s="24">
        <v>13</v>
      </c>
      <c r="H32" s="77">
        <v>3000</v>
      </c>
      <c r="I32" s="78"/>
    </row>
    <row r="33" spans="2:9" x14ac:dyDescent="0.4">
      <c r="B33" s="19" t="s">
        <v>510</v>
      </c>
      <c r="C33" s="20" t="s">
        <v>251</v>
      </c>
      <c r="D33" s="19" t="s">
        <v>57</v>
      </c>
      <c r="E33" s="19">
        <v>1</v>
      </c>
      <c r="F33" s="24"/>
      <c r="G33" s="24">
        <v>4</v>
      </c>
      <c r="H33" s="77">
        <v>3000</v>
      </c>
      <c r="I33" s="78"/>
    </row>
    <row r="34" spans="2:9" x14ac:dyDescent="0.4">
      <c r="B34" s="19" t="s">
        <v>461</v>
      </c>
      <c r="C34" s="20" t="s">
        <v>169</v>
      </c>
      <c r="D34" s="19" t="s">
        <v>135</v>
      </c>
      <c r="E34" s="19">
        <v>1</v>
      </c>
      <c r="F34" s="24" t="s">
        <v>148</v>
      </c>
      <c r="G34" s="24">
        <v>0</v>
      </c>
      <c r="H34" s="77">
        <v>3000</v>
      </c>
      <c r="I34" s="78"/>
    </row>
    <row r="35" spans="2:9" x14ac:dyDescent="0.4">
      <c r="B35" s="19" t="s">
        <v>565</v>
      </c>
      <c r="C35" s="20" t="s">
        <v>92</v>
      </c>
      <c r="D35" s="19" t="s">
        <v>132</v>
      </c>
      <c r="E35" s="19">
        <v>1</v>
      </c>
      <c r="F35" s="24"/>
      <c r="G35" s="24">
        <v>0</v>
      </c>
      <c r="H35" s="77">
        <v>3000</v>
      </c>
      <c r="I35" s="78"/>
    </row>
    <row r="36" spans="2:9" x14ac:dyDescent="0.4">
      <c r="B36" s="19" t="s">
        <v>575</v>
      </c>
      <c r="C36" s="20" t="s">
        <v>209</v>
      </c>
      <c r="D36" s="19" t="s">
        <v>135</v>
      </c>
      <c r="E36" s="19">
        <v>4</v>
      </c>
      <c r="F36" s="24"/>
      <c r="G36" s="24">
        <v>1</v>
      </c>
      <c r="H36" s="77">
        <v>3000</v>
      </c>
      <c r="I36" s="19" t="s">
        <v>396</v>
      </c>
    </row>
    <row r="37" spans="2:9" x14ac:dyDescent="0.4">
      <c r="F37" s="24" t="s">
        <v>405</v>
      </c>
      <c r="G37" s="19">
        <f>SUM(G5:G36)</f>
        <v>224</v>
      </c>
    </row>
    <row r="38" spans="2:9" x14ac:dyDescent="0.4">
      <c r="F38" s="24" t="s">
        <v>181</v>
      </c>
      <c r="G38" s="19">
        <v>0</v>
      </c>
    </row>
    <row r="39" spans="2:9" x14ac:dyDescent="0.4">
      <c r="F39" s="24" t="s">
        <v>606</v>
      </c>
      <c r="G39" s="19">
        <f>G37-G38</f>
        <v>224</v>
      </c>
    </row>
  </sheetData>
  <mergeCells count="1">
    <mergeCell ref="B1:D2"/>
  </mergeCells>
  <phoneticPr fontId="3"/>
  <pageMargins left="0.70866141732283472" right="0.70866141732283472" top="0.74803149606299213" bottom="0.74803149606299213" header="0.31496062992125984" footer="0.31496062992125984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※dataシート!$I$2:$I$7</xm:f>
          </x14:formula1>
          <xm:sqref>E5:E36</xm:sqref>
        </x14:dataValidation>
        <x14:dataValidation type="list" allowBlank="1" showInputMessage="1" showErrorMessage="1" xr:uid="{00000000-0002-0000-0800-000001000000}">
          <x14:formula1>
            <xm:f>※dataシート!$D$2:$D$87</xm:f>
          </x14:formula1>
          <xm:sqref>D5:D36</xm:sqref>
        </x14:dataValidation>
        <x14:dataValidation type="list" allowBlank="1" showInputMessage="1" showErrorMessage="1" xr:uid="{00000000-0002-0000-0800-000002000000}">
          <x14:formula1>
            <xm:f>※dataシート!$F$2:$F$54</xm:f>
          </x14:formula1>
          <xm:sqref>C5:C36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44</vt:i4>
      </vt:variant>
      <vt:variant>
        <vt:lpstr>名前付き一覧</vt:lpstr>
      </vt:variant>
      <vt:variant>
        <vt:i4>2</vt:i4>
      </vt:variant>
    </vt:vector>
  </HeadingPairs>
  <TitlesOfParts>
    <vt:vector size="46" baseType="lpstr">
      <vt:lpstr>削除NG</vt:lpstr>
      <vt:lpstr>官積算諸経費（白本）</vt:lpstr>
      <vt:lpstr>⑨数量</vt:lpstr>
      <vt:lpstr>⑭数量表</vt:lpstr>
      <vt:lpstr>④数量１</vt:lpstr>
      <vt:lpstr>仕入諸経費（白本）</vt:lpstr>
      <vt:lpstr>省エネ効果等一覧表</vt:lpstr>
      <vt:lpstr>①一中</vt:lpstr>
      <vt:lpstr>②二中</vt:lpstr>
      <vt:lpstr>②数量</vt:lpstr>
      <vt:lpstr>③三中</vt:lpstr>
      <vt:lpstr>③数量</vt:lpstr>
      <vt:lpstr>④数量</vt:lpstr>
      <vt:lpstr>④四中</vt:lpstr>
      <vt:lpstr>⑤六中</vt:lpstr>
      <vt:lpstr>⑤数量</vt:lpstr>
      <vt:lpstr>⑥都和公民館</vt:lpstr>
      <vt:lpstr>⑥数量</vt:lpstr>
      <vt:lpstr>⑦新治地区</vt:lpstr>
      <vt:lpstr>⑦数量</vt:lpstr>
      <vt:lpstr>⑧神立地区</vt:lpstr>
      <vt:lpstr>⑧数量</vt:lpstr>
      <vt:lpstr>⑨勤労者センター</vt:lpstr>
      <vt:lpstr>⑩つくしの家</vt:lpstr>
      <vt:lpstr>⑩数量</vt:lpstr>
      <vt:lpstr>⑪天川保育園</vt:lpstr>
      <vt:lpstr>⑪数量表</vt:lpstr>
      <vt:lpstr>⑫神立保育 </vt:lpstr>
      <vt:lpstr>⑬ポプラ児童館</vt:lpstr>
      <vt:lpstr>⑬数量</vt:lpstr>
      <vt:lpstr>⑭神立消防署</vt:lpstr>
      <vt:lpstr>⑮新治消防</vt:lpstr>
      <vt:lpstr>⑮数量</vt:lpstr>
      <vt:lpstr>※dataシート</vt:lpstr>
      <vt:lpstr>入力シート (7)</vt:lpstr>
      <vt:lpstr>①拾い出し</vt:lpstr>
      <vt:lpstr>②拾い出し</vt:lpstr>
      <vt:lpstr>③拾い出し</vt:lpstr>
      <vt:lpstr>④拾い出し (2)</vt:lpstr>
      <vt:lpstr>⑤拾い出し </vt:lpstr>
      <vt:lpstr>⑥拾い出し </vt:lpstr>
      <vt:lpstr>⑧拾い出し</vt:lpstr>
      <vt:lpstr>⑨拾い出し</vt:lpstr>
      <vt:lpstr>④拾い出し (7)</vt:lpstr>
      <vt:lpstr>⑨勤労者センター!Print_Area</vt:lpstr>
      <vt:lpstr>省エネ効果等一覧表!Print_Area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平岡 凱歌</dc:creator>
  <cp:lastModifiedBy>Administrator</cp:lastModifiedBy>
  <cp:lastPrinted>2026-03-29T07:42:20Z</cp:lastPrinted>
  <dcterms:created xsi:type="dcterms:W3CDTF">2024-10-20T05:41:46Z</dcterms:created>
  <dcterms:modified xsi:type="dcterms:W3CDTF">2026-03-29T07:45:26Z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2026-03-13T06:32:12Z</vt:filetime>
  </property>
</Properties>
</file>